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codeName="ThisWorkbook" hidePivotFieldList="1"/>
  <mc:AlternateContent xmlns:mc="http://schemas.openxmlformats.org/markup-compatibility/2006">
    <mc:Choice Requires="x15">
      <x15ac:absPath xmlns:x15ac="http://schemas.microsoft.com/office/spreadsheetml/2010/11/ac" url="C:\Users\Edgar Hernández\Desktop\"/>
    </mc:Choice>
  </mc:AlternateContent>
  <xr:revisionPtr revIDLastSave="0" documentId="13_ncr:1_{3EF30B9C-CB1F-4ED1-A3DB-C43A14983EEA}" xr6:coauthVersionLast="47" xr6:coauthVersionMax="47" xr10:uidLastSave="{00000000-0000-0000-0000-000000000000}"/>
  <bookViews>
    <workbookView xWindow="-108" yWindow="-108" windowWidth="23256" windowHeight="12576" activeTab="1" xr2:uid="{00000000-000D-0000-FFFF-FFFF00000000}"/>
  </bookViews>
  <sheets>
    <sheet name="Resumen" sheetId="2" r:id="rId1"/>
    <sheet name="Casos de Prueba" sheetId="1" r:id="rId2"/>
    <sheet name="Ayuda" sheetId="3" state="hidden" r:id="rId3"/>
    <sheet name="Tablas" sheetId="4" state="hidden" r:id="rId4"/>
    <sheet name="CatPbas" sheetId="5" state="hidden" r:id="rId5"/>
  </sheets>
  <externalReferences>
    <externalReference r:id="rId6"/>
  </externalReferences>
  <definedNames>
    <definedName name="_xlnm._FilterDatabase" localSheetId="2" hidden="1">Ayuda!#REF!</definedName>
    <definedName name="_xlnm._FilterDatabase" localSheetId="1" hidden="1">'Casos de Prueba'!$A$10:$L$64</definedName>
    <definedName name="_xlnm._FilterDatabase" localSheetId="4" hidden="1">CatPbas!$A$1:$O$31</definedName>
    <definedName name="_xlnm._FilterDatabase" localSheetId="0" hidden="1">Resumen!$A$14:$B$16</definedName>
    <definedName name="_xlnm._FilterDatabase" localSheetId="3" hidden="1">Tablas!$B$16:$B$21</definedName>
    <definedName name="_xlnm.Print_Area" localSheetId="2">Ayuda!$B:$K</definedName>
    <definedName name="_xlnm.Print_Area" localSheetId="1">'Casos de Prueba'!$A:$H</definedName>
    <definedName name="_xlnm.Print_Area" localSheetId="0">Resumen!$A:$J</definedName>
    <definedName name="_xlnm.Print_Area" localSheetId="3">Tablas!$B:$H</definedName>
    <definedName name="CP">CatPbas!$E$2:$E$31</definedName>
    <definedName name="CP_Prioridad">CatPbas!$E$2:$G$31</definedName>
    <definedName name="Criticidad" localSheetId="3">Tablas!$B$3:$B$5</definedName>
    <definedName name="Criticidad">Tablas!$B$3:$B$5</definedName>
    <definedName name="Id_Proceso">[1]T926!$A$6:$A$203</definedName>
    <definedName name="IdFun">CatPbas!$A:$A</definedName>
    <definedName name="ReqTest">CatPbas!$A:$C</definedName>
    <definedName name="Resultado" localSheetId="3">Tablas!$B$8:$B$14</definedName>
    <definedName name="Resultado">Tablas!$B$8:$B$14</definedName>
    <definedName name="Tester">Tablas!$B$17:$B$21</definedName>
    <definedName name="_xlnm.Print_Titles" localSheetId="2">Ayuda!$1:$3</definedName>
    <definedName name="_xlnm.Print_Titles" localSheetId="1">'Casos de Prueba'!$1:$3</definedName>
    <definedName name="_xlnm.Print_Titles" localSheetId="0">Resumen!$1:$3</definedName>
  </definedNames>
  <calcPr calcId="191029"/>
  <pivotCaches>
    <pivotCache cacheId="0" r:id="rId7"/>
  </pivotCaches>
  <fileRecoveryPr repairLoad="1"/>
</workbook>
</file>

<file path=xl/calcChain.xml><?xml version="1.0" encoding="utf-8"?>
<calcChain xmlns="http://schemas.openxmlformats.org/spreadsheetml/2006/main">
  <c r="E6" i="1" l="1"/>
  <c r="G1" i="1"/>
  <c r="G23" i="2"/>
  <c r="G33" i="2" l="1"/>
  <c r="G32" i="2"/>
  <c r="G31" i="2"/>
  <c r="G30" i="2"/>
  <c r="G29" i="2"/>
  <c r="G28" i="2"/>
  <c r="G27" i="2"/>
  <c r="I9" i="1" l="1"/>
  <c r="I30" i="1" l="1"/>
  <c r="I28" i="1"/>
  <c r="I20" i="1"/>
  <c r="I12" i="1"/>
  <c r="I42" i="1"/>
  <c r="I34" i="1"/>
  <c r="I18" i="1"/>
  <c r="I48" i="1"/>
  <c r="I40" i="1"/>
  <c r="I14" i="1"/>
  <c r="I36" i="1"/>
  <c r="I26" i="1"/>
  <c r="I22" i="1"/>
  <c r="I44" i="1"/>
  <c r="I24" i="1"/>
  <c r="I16" i="1"/>
  <c r="I46" i="1"/>
  <c r="I38" i="1"/>
  <c r="I32" i="1"/>
  <c r="F1" i="5"/>
  <c r="G31" i="5"/>
  <c r="E31" i="5"/>
  <c r="G25" i="5"/>
  <c r="G26" i="5"/>
  <c r="G27" i="5"/>
  <c r="G28" i="5"/>
  <c r="G29" i="5"/>
  <c r="G30" i="5"/>
  <c r="E2" i="5"/>
  <c r="E3" i="5"/>
  <c r="E4" i="5"/>
  <c r="E5" i="5"/>
  <c r="E6" i="5"/>
  <c r="F6" i="5" s="1"/>
  <c r="E7" i="5"/>
  <c r="F7" i="5" s="1"/>
  <c r="E8" i="5"/>
  <c r="F8" i="5" s="1"/>
  <c r="E9" i="5"/>
  <c r="E10" i="5"/>
  <c r="F10" i="5" s="1"/>
  <c r="E11" i="5"/>
  <c r="F11" i="5" s="1"/>
  <c r="E12" i="5"/>
  <c r="F12" i="5" s="1"/>
  <c r="E13" i="5"/>
  <c r="F13" i="5" s="1"/>
  <c r="E14" i="5"/>
  <c r="F14" i="5" s="1"/>
  <c r="E15" i="5"/>
  <c r="E16" i="5"/>
  <c r="F16" i="5" s="1"/>
  <c r="E17" i="5"/>
  <c r="F17" i="5" s="1"/>
  <c r="E18" i="5"/>
  <c r="F18" i="5" s="1"/>
  <c r="E19" i="5"/>
  <c r="F19" i="5" s="1"/>
  <c r="E20" i="5"/>
  <c r="F20" i="5" s="1"/>
  <c r="E21" i="5"/>
  <c r="F21" i="5" s="1"/>
  <c r="E22" i="5"/>
  <c r="F22" i="5" s="1"/>
  <c r="E23" i="5"/>
  <c r="F23" i="5" s="1"/>
  <c r="E24" i="5"/>
  <c r="F24" i="5" s="1"/>
  <c r="E25" i="5"/>
  <c r="F25" i="5" s="1"/>
  <c r="E26" i="5"/>
  <c r="F26" i="5" s="1"/>
  <c r="E27" i="5"/>
  <c r="F27" i="5" s="1"/>
  <c r="E28" i="5"/>
  <c r="F28" i="5" s="1"/>
  <c r="E29" i="5"/>
  <c r="F29" i="5" s="1"/>
  <c r="E30" i="5"/>
  <c r="F30" i="5" s="1"/>
  <c r="F3" i="5"/>
  <c r="F4" i="5"/>
  <c r="F9" i="5"/>
  <c r="F15" i="5"/>
  <c r="F31" i="5"/>
  <c r="G12" i="5"/>
  <c r="G2" i="5"/>
  <c r="G18" i="5"/>
  <c r="G19" i="5"/>
  <c r="G10" i="5"/>
  <c r="G24" i="5"/>
  <c r="G16" i="5"/>
  <c r="G15" i="5"/>
  <c r="G6" i="5"/>
  <c r="G17" i="5"/>
  <c r="G23" i="5"/>
  <c r="G22" i="5"/>
  <c r="G21" i="5"/>
  <c r="G20" i="5"/>
  <c r="G14" i="5"/>
  <c r="G13" i="5"/>
  <c r="G11" i="5"/>
  <c r="G9" i="5"/>
  <c r="G8" i="5"/>
  <c r="G7" i="5"/>
  <c r="G5" i="5"/>
  <c r="G4" i="5"/>
  <c r="G3" i="5"/>
  <c r="J1" i="3"/>
  <c r="F2" i="5" l="1"/>
  <c r="F5" i="5"/>
  <c r="F32" i="5"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xm07061</author>
    <author>Sergio Varela</author>
  </authors>
  <commentList>
    <comment ref="A5" authorId="0" shapeId="0" xr:uid="{00000000-0006-0000-0000-000001000000}">
      <text>
        <r>
          <rPr>
            <b/>
            <sz val="8"/>
            <color indexed="81"/>
            <rFont val="Tahoma"/>
            <family val="2"/>
          </rPr>
          <t xml:space="preserve">Para México se debe colocar la palabra:  Aplicación.
</t>
        </r>
      </text>
    </comment>
    <comment ref="F5" authorId="0" shapeId="0" xr:uid="{00000000-0006-0000-0000-000002000000}">
      <text>
        <r>
          <rPr>
            <b/>
            <sz val="8"/>
            <color indexed="81"/>
            <rFont val="Tahoma"/>
            <family val="2"/>
          </rPr>
          <t xml:space="preserve">Colocar el nombre del Proyecto
</t>
        </r>
      </text>
    </comment>
    <comment ref="A10" authorId="1" shapeId="0" xr:uid="{00000000-0006-0000-0000-000003000000}">
      <text>
        <r>
          <rPr>
            <sz val="8"/>
            <color indexed="12"/>
            <rFont val="Tahoma"/>
            <family val="2"/>
          </rPr>
          <t>[Identificar el tipo de prueba que se va a detallar. Las opciones son:]
- Pruebas Unitarias
- Pruebas de Ensamblaje
- Pruebas del Sistema
- Pruebas de Integración
- Pruebas Técnicas
- Pruebas de Aceptación</t>
        </r>
        <r>
          <rPr>
            <b/>
            <sz val="8"/>
            <color indexed="81"/>
            <rFont val="Tahoma"/>
            <family val="2"/>
          </rPr>
          <t xml:space="preserve">
</t>
        </r>
      </text>
    </comment>
    <comment ref="A14" authorId="1" shapeId="0" xr:uid="{00000000-0006-0000-0000-000004000000}">
      <text>
        <r>
          <rPr>
            <b/>
            <sz val="12"/>
            <color indexed="12"/>
            <rFont val="Arial Narrow"/>
            <family val="2"/>
          </rPr>
          <t>- ID de la Funcion del Sistema a Probar.</t>
        </r>
      </text>
    </comment>
    <comment ref="D14" authorId="1" shapeId="0" xr:uid="{00000000-0006-0000-0000-000005000000}">
      <text>
        <r>
          <rPr>
            <sz val="8"/>
            <color indexed="12"/>
            <rFont val="Tahoma"/>
            <family val="2"/>
          </rPr>
          <t>[Fecha de ejecución de los casos de prueba, especificando la Fecha de Inicio de ejecución  (dd/mm/aaaa) y la Fecha de Fin (dd/mm/aaaa)]</t>
        </r>
      </text>
    </comment>
    <comment ref="A19" authorId="1" shapeId="0" xr:uid="{00000000-0006-0000-0000-000006000000}">
      <text>
        <r>
          <rPr>
            <sz val="8"/>
            <color indexed="12"/>
            <rFont val="Tahoma"/>
            <family val="2"/>
          </rPr>
          <t>[Descripción de la funcionalidad  que se va a probar]</t>
        </r>
      </text>
    </comment>
    <comment ref="J19" authorId="1" shapeId="0" xr:uid="{00000000-0006-0000-0000-000007000000}">
      <text>
        <r>
          <rPr>
            <sz val="8"/>
            <color indexed="12"/>
            <rFont val="Tahoma"/>
            <family val="2"/>
          </rPr>
          <t>[Criticidad del requisito de prueba: ALTA, MEDIA o BAJA]</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xm07061</author>
    <author>Sergio Varela</author>
    <author>Eduardo</author>
  </authors>
  <commentList>
    <comment ref="B6" authorId="0" shapeId="0" xr:uid="{00000000-0006-0000-0100-000001000000}">
      <text>
        <r>
          <rPr>
            <sz val="12"/>
            <color indexed="81"/>
            <rFont val="Arial"/>
            <family val="2"/>
          </rPr>
          <t xml:space="preserve">Nombre del Tester que ejecutará los casos de prueba
</t>
        </r>
      </text>
    </comment>
    <comment ref="A10" authorId="1" shapeId="0" xr:uid="{00000000-0006-0000-0100-000002000000}">
      <text>
        <r>
          <rPr>
            <sz val="9"/>
            <color indexed="12"/>
            <rFont val="Tahoma"/>
            <family val="2"/>
          </rPr>
          <t>[ID del caso de prueba] (Se recomienda de 4 a 12 Caracteres)</t>
        </r>
      </text>
    </comment>
    <comment ref="B10" authorId="1" shapeId="0" xr:uid="{00000000-0006-0000-0100-000003000000}">
      <text>
        <r>
          <rPr>
            <sz val="8"/>
            <color indexed="12"/>
            <rFont val="Tahoma"/>
            <family val="2"/>
          </rPr>
          <t>[Indicar la importancia del caso a probar]
Puede ser Alta, Media o Baja</t>
        </r>
      </text>
    </comment>
    <comment ref="C10" authorId="1" shapeId="0" xr:uid="{00000000-0006-0000-0100-000004000000}">
      <text>
        <r>
          <rPr>
            <sz val="8"/>
            <color indexed="12"/>
            <rFont val="Tahoma"/>
            <family val="2"/>
          </rPr>
          <t>Categoria a la que pertenence el Caso de Pruebas</t>
        </r>
      </text>
    </comment>
    <comment ref="D10" authorId="1" shapeId="0" xr:uid="{00000000-0006-0000-0100-000005000000}">
      <text>
        <r>
          <rPr>
            <sz val="8"/>
            <color indexed="12"/>
            <rFont val="Tahoma"/>
            <family val="2"/>
          </rPr>
          <t>[Se menciona aquí todo aquello que es preciso contar para llevar a cabo la ejecucion del caso de Prueba. 
Por ejemplo:  Ambiente (HW y SW), Datos, Archivos, Cuentas, Permisos, Herramienta de prueba, etcétera]</t>
        </r>
      </text>
    </comment>
    <comment ref="E10" authorId="1" shapeId="0" xr:uid="{00000000-0006-0000-0100-000006000000}">
      <text>
        <r>
          <rPr>
            <sz val="9"/>
            <color indexed="12"/>
            <rFont val="Tahoma"/>
            <family val="2"/>
          </rPr>
          <t>[Descripción detallada de pasos a seguir propios del Caso de Prueba]</t>
        </r>
      </text>
    </comment>
    <comment ref="F10" authorId="1" shapeId="0" xr:uid="{00000000-0006-0000-0100-000007000000}">
      <text>
        <r>
          <rPr>
            <sz val="9"/>
            <color indexed="12"/>
            <rFont val="Tahoma"/>
            <family val="2"/>
          </rPr>
          <t>[Descripción detallada de los resultados esperados al ejecutar el caso de prueba.]</t>
        </r>
      </text>
    </comment>
    <comment ref="G10" authorId="2" shapeId="0" xr:uid="{00000000-0006-0000-0100-000008000000}">
      <text>
        <r>
          <rPr>
            <b/>
            <sz val="9"/>
            <color indexed="81"/>
            <rFont val="Tahoma"/>
            <family val="2"/>
          </rPr>
          <t xml:space="preserve">Link a Incidencia </t>
        </r>
        <r>
          <rPr>
            <sz val="9"/>
            <color indexed="81"/>
            <rFont val="Tahoma"/>
            <family val="2"/>
          </rPr>
          <t xml:space="preserve">ó Evidencia de Ejecución del Caso de Prueba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Eduardo</author>
    <author>Eduardo Saloma Rodríguez</author>
  </authors>
  <commentList>
    <comment ref="D1" authorId="0" shapeId="0" xr:uid="{00000000-0006-0000-0400-000001000000}">
      <text>
        <r>
          <rPr>
            <b/>
            <sz val="9"/>
            <color indexed="81"/>
            <rFont val="Tahoma"/>
            <family val="2"/>
          </rPr>
          <t>Eduardo:</t>
        </r>
        <r>
          <rPr>
            <sz val="9"/>
            <color indexed="81"/>
            <rFont val="Tahoma"/>
            <family val="2"/>
          </rPr>
          <t xml:space="preserve">
Informar Plataforma
</t>
        </r>
      </text>
    </comment>
    <comment ref="F1" authorId="1" shapeId="0" xr:uid="{00000000-0006-0000-0400-000002000000}">
      <text>
        <r>
          <rPr>
            <b/>
            <sz val="8"/>
            <color indexed="81"/>
            <rFont val="Tahoma"/>
            <family val="2"/>
          </rPr>
          <t>Total de Categorias</t>
        </r>
      </text>
    </comment>
  </commentList>
</comments>
</file>

<file path=xl/sharedStrings.xml><?xml version="1.0" encoding="utf-8"?>
<sst xmlns="http://schemas.openxmlformats.org/spreadsheetml/2006/main" count="918" uniqueCount="419">
  <si>
    <r>
      <t xml:space="preserve">Creado por  </t>
    </r>
    <r>
      <rPr>
        <sz val="10"/>
        <color indexed="10"/>
        <rFont val="Wingdings"/>
        <charset val="2"/>
      </rPr>
      <t>þ</t>
    </r>
  </si>
  <si>
    <r>
      <t xml:space="preserve">Nº Versión  </t>
    </r>
    <r>
      <rPr>
        <sz val="10"/>
        <color indexed="10"/>
        <rFont val="Wingdings"/>
        <charset val="2"/>
      </rPr>
      <t>þ</t>
    </r>
  </si>
  <si>
    <r>
      <t xml:space="preserve">País  </t>
    </r>
    <r>
      <rPr>
        <sz val="10"/>
        <color indexed="10"/>
        <rFont val="Wingdings"/>
        <charset val="2"/>
      </rPr>
      <t>þ</t>
    </r>
  </si>
  <si>
    <t>Código Caso</t>
  </si>
  <si>
    <t>Prioridad</t>
  </si>
  <si>
    <t>Descripción</t>
  </si>
  <si>
    <t>Observaciones</t>
  </si>
  <si>
    <t>Fecha</t>
  </si>
  <si>
    <t>Autor Modificación</t>
  </si>
  <si>
    <t>Versión</t>
  </si>
  <si>
    <t>(Se considerá por defecto que el responsable de las pruebas es el responsable del proyecto, en caso contrario detallar el nombre y departamento)</t>
  </si>
  <si>
    <r>
      <t xml:space="preserve">Tipo de pruebas </t>
    </r>
    <r>
      <rPr>
        <sz val="10"/>
        <color indexed="10"/>
        <rFont val="Wingdings"/>
        <charset val="2"/>
      </rPr>
      <t>þ</t>
    </r>
  </si>
  <si>
    <r>
      <t xml:space="preserve">Control de versiones </t>
    </r>
    <r>
      <rPr>
        <sz val="10"/>
        <color indexed="10"/>
        <rFont val="Wingdings"/>
        <charset val="2"/>
      </rPr>
      <t>þ</t>
    </r>
  </si>
  <si>
    <r>
      <t xml:space="preserve">Ámbito  </t>
    </r>
    <r>
      <rPr>
        <sz val="10"/>
        <color indexed="10"/>
        <rFont val="Wingdings"/>
        <charset val="2"/>
      </rPr>
      <t>þ</t>
    </r>
  </si>
  <si>
    <r>
      <t xml:space="preserve">Nombre  </t>
    </r>
    <r>
      <rPr>
        <sz val="10"/>
        <color indexed="10"/>
        <rFont val="Wingdings"/>
        <charset val="2"/>
      </rPr>
      <t>þ</t>
    </r>
  </si>
  <si>
    <t>Satisfactorio</t>
  </si>
  <si>
    <t>Insatisfactorio</t>
  </si>
  <si>
    <t>En Espera</t>
  </si>
  <si>
    <t>Resumen Resultados</t>
  </si>
  <si>
    <t>En Curso</t>
  </si>
  <si>
    <t>Fecha Inicio</t>
  </si>
  <si>
    <t>Fecha Fin</t>
  </si>
  <si>
    <r>
      <t xml:space="preserve">Fecha Actualización </t>
    </r>
    <r>
      <rPr>
        <sz val="10"/>
        <color indexed="10"/>
        <rFont val="Wingdings"/>
        <charset val="2"/>
      </rPr>
      <t>þ</t>
    </r>
  </si>
  <si>
    <r>
      <t>Fecha Ejecución</t>
    </r>
    <r>
      <rPr>
        <sz val="10"/>
        <color indexed="10"/>
        <rFont val="Wingdings"/>
        <charset val="2"/>
      </rPr>
      <t xml:space="preserve"> þ</t>
    </r>
  </si>
  <si>
    <t>Otros</t>
  </si>
  <si>
    <t>Criticidad</t>
  </si>
  <si>
    <t>Alta</t>
  </si>
  <si>
    <t>Media</t>
  </si>
  <si>
    <t>Baja</t>
  </si>
  <si>
    <t>Cabecera</t>
  </si>
  <si>
    <t xml:space="preserve">
·</t>
  </si>
  <si>
    <t>Comentarios o notas sobre el contenido del formulario, ya sean razones del estado del documento, fuentes de información utilizadas para su elaboración, o cualquier otro tipo de información que el autor estime conveniente recoger en este apartado.</t>
  </si>
  <si>
    <t>AYUDA PARA LA ELABORACIÓN DEL PRODUCTO
“CASOS DE PRUEBA”</t>
  </si>
  <si>
    <t>Hoja: "Resumen ”</t>
  </si>
  <si>
    <t>Tipo de Pruebas</t>
  </si>
  <si>
    <t xml:space="preserve">Dependiendo del tipo de prueba que se vaya a definir, los elementos a probar son:
</t>
  </si>
  <si>
    <t>TIPOS DE PRUEBAS</t>
  </si>
  <si>
    <t>Pruebas Unitarias</t>
  </si>
  <si>
    <t>Pruebas de Ensamblaje</t>
  </si>
  <si>
    <t>Pruebas del Sistema</t>
  </si>
  <si>
    <t>Pruebas de Integración</t>
  </si>
  <si>
    <t>Pruebas Técnicas</t>
  </si>
  <si>
    <t>Pruebas de Aceptación</t>
  </si>
  <si>
    <t>Fecha de Ejecución</t>
  </si>
  <si>
    <t>Nombre o el código del elemento que identifique de forma unívoca el elemento sobre el que se va a definir las pruebas.</t>
  </si>
  <si>
    <t>Fecha de inicio y de fin de ejecución de las pruebas en formato dd/mm/aaaa. La fecha final se actualiza de manera automática al grabar el documento una vez iniciada la ejecución de casos de prueba.</t>
  </si>
  <si>
    <t>Se indicará la criticidad del elemento a probar. Admite los valores Alta, Media o Baja.</t>
  </si>
  <si>
    <t>Responsable VºBº</t>
  </si>
  <si>
    <t>Control de Versiones</t>
  </si>
  <si>
    <t>Nº de Versión: Número de actualización del documento. Se considera como nueva actualización aquella que contiene modificaciones en el contenido del Documento y no sólo en la forma.
Fecha: Fecha  de última modificación del documento (dd/mm/aa).
Autor Modificación: Nombre y apellidos de la persona que realiza la actualización.
Descripción: Breve descripción de la modificación.</t>
  </si>
  <si>
    <t>Hoja: "Casos de Prueba”</t>
  </si>
  <si>
    <t>Condición y Datos de Entrada</t>
  </si>
  <si>
    <t>Indicar la condición a ser probada y, si son necesarios, los datos de entrada para cada condición. Los datos de entrada pueden ser tanto valores específicos como valores genéricos.</t>
  </si>
  <si>
    <t>Resultados Esperados</t>
  </si>
  <si>
    <t>Indicar para cada condición, el resultado que se espera obtener. Si los datos de entrada indicados fueran genéricos, el resultado ha de serlo también. En este apartado se puede indicar el rango de valores esperados, los mensajes de error o de confirmación que se deben obtener, o cualquier otra operación que el sistema deba realizar tras la ejecución de cada caso.</t>
  </si>
  <si>
    <t>Resultado Obtenido</t>
  </si>
  <si>
    <r>
      <t>Es posible en está hoja el</t>
    </r>
    <r>
      <rPr>
        <b/>
        <sz val="10"/>
        <rFont val="Arial"/>
        <family val="2"/>
      </rPr>
      <t xml:space="preserve"> adjuntar archivos</t>
    </r>
    <r>
      <rPr>
        <sz val="10"/>
        <rFont val="Arial"/>
        <family val="2"/>
      </rPr>
      <t>. Para hacerlo seleccionar en el menú: Insertar-&gt;Objeto...-&gt;Pestaña “Crear de un Archivo” -&gt; seleccionar archivo y aceptar</t>
    </r>
  </si>
  <si>
    <t>Casos Estimados</t>
  </si>
  <si>
    <t>Casos Diseñados</t>
  </si>
  <si>
    <t>Avance Ejecución</t>
  </si>
  <si>
    <t xml:space="preserve">Ejecutado por: </t>
  </si>
  <si>
    <t>Tester</t>
  </si>
  <si>
    <t>Ciclo de Prueba:</t>
  </si>
  <si>
    <t>Caso Erróneo</t>
  </si>
  <si>
    <t>Id. Función</t>
  </si>
  <si>
    <t>Descripción de la Función</t>
  </si>
  <si>
    <t>Categoria de Caso</t>
  </si>
  <si>
    <t>Consultas</t>
  </si>
  <si>
    <t>ABC</t>
  </si>
  <si>
    <t>Función de ayuda</t>
  </si>
  <si>
    <t>Mensajes de error</t>
  </si>
  <si>
    <t>Consistencia de imagen (look &amp; feel)</t>
  </si>
  <si>
    <t>Cálculos</t>
  </si>
  <si>
    <t>Simulación de fechas</t>
  </si>
  <si>
    <t>Seguridad, accesos y facultades</t>
  </si>
  <si>
    <t>Ortografía y redacción</t>
  </si>
  <si>
    <t>Interfaces</t>
  </si>
  <si>
    <t>Reportes</t>
  </si>
  <si>
    <t>Lógica y procesamiento</t>
  </si>
  <si>
    <t>Happy path</t>
  </si>
  <si>
    <t>Vacíos</t>
  </si>
  <si>
    <t>Plataforma</t>
  </si>
  <si>
    <t>Validación y edición de campos</t>
  </si>
  <si>
    <t>Navegación</t>
  </si>
  <si>
    <t>Paginación</t>
  </si>
  <si>
    <t>Consistencia de imagen (look &amp; feel Altamira)</t>
  </si>
  <si>
    <t>Controles inoperantes (Pf´s, op. Menú)</t>
  </si>
  <si>
    <t>Cifras de control</t>
  </si>
  <si>
    <t>Host</t>
  </si>
  <si>
    <t>Web/Dist</t>
  </si>
  <si>
    <t>TPV's</t>
  </si>
  <si>
    <t>ATM's</t>
  </si>
  <si>
    <t>T1</t>
  </si>
  <si>
    <t>T2</t>
  </si>
  <si>
    <t>T3</t>
  </si>
  <si>
    <t>T4</t>
  </si>
  <si>
    <t>T5</t>
  </si>
  <si>
    <t>Facilidad de uso</t>
  </si>
  <si>
    <t>Página pesada</t>
  </si>
  <si>
    <t>Tiempo de respuesta</t>
  </si>
  <si>
    <t>Estándares</t>
  </si>
  <si>
    <t>Controles inoperantes (ligas, botones, op. Menú)</t>
  </si>
  <si>
    <t>Comunicación</t>
  </si>
  <si>
    <t>Mensajeria</t>
  </si>
  <si>
    <t>Controles inoperantes (ligas, botones, Pf´s, op. Menú)</t>
  </si>
  <si>
    <t>Consistencia de imagen (look &amp; feel Bancomer)</t>
  </si>
  <si>
    <t>Funcionales (Reglas de negocio)</t>
  </si>
  <si>
    <r>
      <t>Responsable(s) VoBo</t>
    </r>
    <r>
      <rPr>
        <b/>
        <sz val="10"/>
        <color indexed="10"/>
        <rFont val="Arial"/>
        <family val="2"/>
      </rPr>
      <t xml:space="preserve"> </t>
    </r>
  </si>
  <si>
    <t>Fecha Ejecución</t>
  </si>
  <si>
    <t xml:space="preserve">Esta es dependiente de la Plataforma del Aplicativo: </t>
  </si>
  <si>
    <t xml:space="preserve">1.- VALIDACIÓN Y EDICIÓN DE CAMPOS </t>
  </si>
  <si>
    <t>2.- NAVEGACIÓN</t>
  </si>
  <si>
    <t>3.- FACILIDAD DE USO</t>
  </si>
  <si>
    <t>4.- PAGINACIÓN</t>
  </si>
  <si>
    <t>5.- CONSULTAS</t>
  </si>
  <si>
    <t>6.- ABC</t>
  </si>
  <si>
    <t>7.- CIFRAS DE CONTROL</t>
  </si>
  <si>
    <t>8.- FUNCIÓN DE AYUDA</t>
  </si>
  <si>
    <t>9.- MENSAJES DE ERROR</t>
  </si>
  <si>
    <t>10.- CONSISTENCIA DE IMAGEN (LOOK &amp; FEEL O ALTAMIRA)</t>
  </si>
  <si>
    <t>11.- PÁGINA PESADA</t>
  </si>
  <si>
    <t>12.- TIEMPO DE RESPUESTA</t>
  </si>
  <si>
    <t>13.- CÁLCULOS</t>
  </si>
  <si>
    <t>14.- SIMULACIÓN DE FECHAS</t>
  </si>
  <si>
    <t>15.- SEGURIDAD, ACCESOS Y FACULTADES</t>
  </si>
  <si>
    <t xml:space="preserve">16.- ESTÁNDARES </t>
  </si>
  <si>
    <t>17.- CONTROLES INOPERANTES (LIGAS, BOTONES, PF´S, OP. MENÚ)</t>
  </si>
  <si>
    <t>18.- ORTOGRAFÍA Y REDACCIÓN</t>
  </si>
  <si>
    <t>19.- INTERFACES</t>
  </si>
  <si>
    <t>20.- REPORTES</t>
  </si>
  <si>
    <t>21.- LÓGICA Y PROCESAMIENTO</t>
  </si>
  <si>
    <t>22.- HAPPY PATH</t>
  </si>
  <si>
    <t>24.- VACÍOS</t>
  </si>
  <si>
    <t xml:space="preserve">Especificar con una X si dentro de los casos de prueba es necesario evaluar los diferentes tipos de paginación (hacia delante, atrás, a la derecha o a la izquierda) </t>
  </si>
  <si>
    <t xml:space="preserve">Especificar con una X Si se trata de una transacción de Consulta. </t>
  </si>
  <si>
    <t>Especificar con una X si es necesario diseñar casos para evaluar el alta baja o cambio en la transacción o página.</t>
  </si>
  <si>
    <t>Aplica a  procesos se refiere a si la transacción o el proceso lleva acumulados de los registros leídos o procesados  Especificar con una X si se desea generar casos con esta característica.</t>
  </si>
  <si>
    <t>Especificar con una X si la función cuenta con teclas de ayuda y si va a ser necesario contar con casos de prueba para su evaluación.</t>
  </si>
  <si>
    <t xml:space="preserve">Especificar con una X si se van a incluir casos que evalúen los mensajes de error de la función. </t>
  </si>
  <si>
    <t xml:space="preserve">Especificar con una X si se van a incluir casos que evalúen encabezados, contenido, despliegue de combos </t>
  </si>
  <si>
    <t>Especificar con una X si es necesario diseñar casos para evaluar la cantidad máxima de campos que la transacción pueda contener .</t>
  </si>
  <si>
    <t>Especificar con una X si es necesario diseñar casos que midan el tiempo de respuesta de la transacción, típicamente se consideran tiempos adecuados de respuesta menores a 10 segundo, mayores a estos se deben reportar como incidencia.</t>
  </si>
  <si>
    <t xml:space="preserve">Especificar con una X si la transacción o página incluye cálculos que deben ser verificados en base a alguna especificación de código. </t>
  </si>
  <si>
    <t>Especificar con una X si la función debe ser evaluada en términos de días invalidados, fines de semana, fechas especiales.</t>
  </si>
  <si>
    <t xml:space="preserve">Especificar con una X si deben incluirse casos que evalúen el acceso a la función desde  diferentes perfiles y facultades. </t>
  </si>
  <si>
    <t xml:space="preserve">Especificar el numero de estándares contra el que se tiene que verificar la consistencia de la transacción de acuerdo a la plataforma y el tipo de función que desarrolla. </t>
  </si>
  <si>
    <t>Especificar con una X si es necesario contar con casos que verifiquen la operatividad de ligas PF´s y opciones de menú</t>
  </si>
  <si>
    <t xml:space="preserve">Especificar con una X si es necesario contar con un caso que valide la ortografía del texto que contiene la transacción </t>
  </si>
  <si>
    <t xml:space="preserve">Aplica solo a funciones de procesos batch que generen archivos, especificar con una X si es necesario generar casos que verifiquen el layout de los archivos generados </t>
  </si>
  <si>
    <t>Especificar con una X si el entregable de la función es la generación de uno o varios reportes.</t>
  </si>
  <si>
    <t xml:space="preserve">Especificar con una X si se deben incluir casos que validen la lógica y el procesamiento de la función. </t>
  </si>
  <si>
    <t>Especificar el numero de casos funcionales que se van a probar en el sistema.</t>
  </si>
  <si>
    <t>Es un campo calculado por la estimadora, indica que siempre hay que probar el llamado "escenario ideal" del sistema</t>
  </si>
  <si>
    <t>Es un campo calculado por la estimadora, indica que siempre hay que probar el sistema con entradas vacías (tablas, campos, archivos)</t>
  </si>
  <si>
    <t>Incidencias o  Evidencia de Prueba</t>
  </si>
  <si>
    <t>Total general</t>
  </si>
  <si>
    <t>Cuenta de Resultado obtenido þ</t>
  </si>
  <si>
    <t>Descripción detallada de los pasos a seguir en la ejecución del Caso de Pruebas</t>
  </si>
  <si>
    <t>Categoría del Caso</t>
  </si>
  <si>
    <t>Link al documento que contiene la incidencias o evidencias de la ejecución del caso de prueba.</t>
  </si>
  <si>
    <t>Excepciones</t>
  </si>
  <si>
    <t>Salidas Validas e Invalidas</t>
  </si>
  <si>
    <t xml:space="preserve">Escenarios Alternos </t>
  </si>
  <si>
    <t xml:space="preserve">Numero de Salidas diferentes (validas o invalidas) que se requieran verificar adicionales a los reportes e interfases, que validen los resultados de haber operado la función (Ej. grabación de Log de errores, verificar alta, baja o cambio del registro en la BD, etc...). </t>
  </si>
  <si>
    <r>
      <t>Alta:</t>
    </r>
    <r>
      <rPr>
        <sz val="10"/>
        <rFont val="Arial"/>
        <family val="2"/>
      </rPr>
      <t xml:space="preserve">      La categoría del casos de pruebas asociada, potencialmente produce incidencias de Severidad del tipo </t>
    </r>
    <r>
      <rPr>
        <b/>
        <sz val="10"/>
        <rFont val="Arial"/>
        <family val="2"/>
      </rPr>
      <t>Críticas ó Alta</t>
    </r>
    <r>
      <rPr>
        <sz val="10"/>
        <rFont val="Arial"/>
        <family val="2"/>
      </rPr>
      <t>.</t>
    </r>
  </si>
  <si>
    <r>
      <t>Media:</t>
    </r>
    <r>
      <rPr>
        <sz val="10"/>
        <rFont val="Arial"/>
        <family val="2"/>
      </rPr>
      <t xml:space="preserve">   La categoría del casos de pruebas asociada, potencialmente produce incidencias de Severidad del tipo </t>
    </r>
    <r>
      <rPr>
        <b/>
        <sz val="10"/>
        <rFont val="Arial"/>
        <family val="2"/>
      </rPr>
      <t>Media</t>
    </r>
    <r>
      <rPr>
        <sz val="10"/>
        <rFont val="Arial"/>
        <family val="2"/>
      </rPr>
      <t>.</t>
    </r>
  </si>
  <si>
    <r>
      <t>Baja:</t>
    </r>
    <r>
      <rPr>
        <sz val="10"/>
        <rFont val="Arial"/>
        <family val="2"/>
      </rPr>
      <t xml:space="preserve">     La categoría del casos de pruebas asociada, potencialmente produce incidencias de Severidad del tipo </t>
    </r>
    <r>
      <rPr>
        <b/>
        <sz val="10"/>
        <rFont val="Arial"/>
        <family val="2"/>
      </rPr>
      <t>Baja ó Cosmética</t>
    </r>
    <r>
      <rPr>
        <sz val="10"/>
        <rFont val="Arial"/>
        <family val="2"/>
      </rPr>
      <t>.</t>
    </r>
  </si>
  <si>
    <t>Indica la prioridad en la ejecución del caso de pruebas, el cual admite los siguientes valores:</t>
  </si>
  <si>
    <t>Identificar el tipo de prueba que se va a detallar. Las opciones son:</t>
  </si>
  <si>
    <t xml:space="preserve">25.- Escenarios Alternos </t>
  </si>
  <si>
    <t>26.- Excepciones</t>
  </si>
  <si>
    <t>27.- Salidas Validas e Invalidas</t>
  </si>
  <si>
    <t>22.- REGLAS DE NEGOCIO(Funcionales)</t>
  </si>
  <si>
    <t>El objetivo de las pruebas unitarias es validar que los componentes, que forman parte del sistema, funcionan correctamente y cumplen los requisitos de manera independiente. Por tanto son pruebas que están muy cercanas a los equipos de desarrollo de DyD.</t>
  </si>
  <si>
    <t xml:space="preserve">El objetivo de las pruebas de ensamblaje es validar que los componentes desarrollados se ensamblen de forma adecuada con la aplicación, son pruebas que están muy cercanas a los equipos de desarrollo de DyD. </t>
  </si>
  <si>
    <t>Validan la arquitectura del sistema que todas sus partes funcionen sincronizadamente y que la tecnología esta siendo usada apropiadamente (características técnicas, como su comportamiento con grandes volúmenes de información, tiempos de respuesta, stress, seguridad, estándares, etc.).
Dicho de otra forma Validan los Requerimientos NO Funcionales es decir validaban que el sistema no solo haga lo que se supone debe hacer, sino que esté correctamente construido desde el punto de vista técnico.</t>
  </si>
  <si>
    <t xml:space="preserve">Pruebas realizadas a todo el sistema o a un grupo lógico de programas para asegurar que los datos y controles sean pasados adecuadamente entre ellos. </t>
  </si>
  <si>
    <t xml:space="preserve">Pruebas en un ambiente muy similar a producción que incluye pruebas funcionales, de convivencia con otros sistemas y de regresión, que al ser realizadas exitosamente aseguran que el sistema cumple con los requerimientos 
También conocidas como Pruebas Funcionales: Validan los Requerimientos del Funcionales (lo que se supone que el sistema debe hacer), así como también pretenden descubrir errores cometidos en la implantación de dichos requerimientos. </t>
  </si>
  <si>
    <t>Prueba final, ejecutada por el Socio de Negocio o el Usuario, para asegurar que el sistema satisfaga las necesidades de la organización y usuario final (validan que el sistema construido es el correcto)</t>
  </si>
  <si>
    <t>Otra</t>
  </si>
  <si>
    <r>
      <t>· “Ámbito”:</t>
    </r>
    <r>
      <rPr>
        <sz val="10"/>
        <rFont val="Arial"/>
        <family val="2"/>
      </rPr>
      <t xml:space="preserve"> Obligatorio. Informa a que está orientado el contenido del documento. Los valores posibles son : Aplicación, Solución, Proceso o Servicio. Para registrar las incidencias de un proyecto de forma agrupada, se recomienda el ámbito "solución"</t>
    </r>
  </si>
  <si>
    <r>
      <t xml:space="preserve">· “Nombre”: </t>
    </r>
    <r>
      <rPr>
        <sz val="10"/>
        <rFont val="Arial"/>
        <family val="2"/>
      </rPr>
      <t xml:space="preserve">Obligatorio. Nombre de la aplicación, solución, proceso o servicio.  </t>
    </r>
  </si>
  <si>
    <r>
      <t xml:space="preserve">· “Creado por”: </t>
    </r>
    <r>
      <rPr>
        <sz val="10"/>
        <rFont val="Arial"/>
        <family val="2"/>
      </rPr>
      <t>Obligatorio. Debe identificar a la persona que ha realizado el alta/cambio al documento. Para esto, el campo debe aparecer una de las informaciones siguientes : el Nombre del peticionario (obtenido del directorio LDAP), o su Código (obteni</t>
    </r>
  </si>
  <si>
    <r>
      <t xml:space="preserve">· “Fecha de actualización”: </t>
    </r>
    <r>
      <rPr>
        <sz val="10"/>
        <rFont val="Arial"/>
        <family val="2"/>
      </rPr>
      <t>Obligatorio. Indica la fecha en la que ha sido realizado el alta/cambio al documento.</t>
    </r>
  </si>
  <si>
    <r>
      <t>· “Nº de Versión”:</t>
    </r>
    <r>
      <rPr>
        <sz val="10"/>
        <rFont val="Arial"/>
        <family val="2"/>
      </rPr>
      <t xml:space="preserve"> Obligatorio. Contiene el número de versión actual del documento. La primera versión siempre es la 1.0, y las posteriores consecutivas.</t>
    </r>
  </si>
  <si>
    <t>Descripción del Caso</t>
  </si>
  <si>
    <t>Función  a Probar:</t>
  </si>
  <si>
    <r>
      <t xml:space="preserve">Descripción de la Función </t>
    </r>
    <r>
      <rPr>
        <sz val="10"/>
        <color indexed="10"/>
        <rFont val="Wingdings"/>
        <charset val="2"/>
      </rPr>
      <t>þ</t>
    </r>
  </si>
  <si>
    <t>Resultado Ontenido</t>
  </si>
  <si>
    <t>Se indicará el resultado Obtenido después de la Ejecución del Caso; Cuyos valores posibles pueden ser:</t>
  </si>
  <si>
    <t xml:space="preserve"> “País”: Obligatorio. Contiene el nombre del país que aplica al documento, como por ejemplo : ESPAÑA, PORTUGAL, etc.</t>
  </si>
  <si>
    <t>Identificador único y corto del  del caso de prueba (Se recomienda de 4 a 12 Caracteres).</t>
  </si>
  <si>
    <t>Categoría en la que será necesario hacer al menos un caso de validación y edición de campos.</t>
  </si>
  <si>
    <t xml:space="preserve">Categoría en la que se desea probar se va a verificar la navegación (hacia delante, hacia atrás, llamado desde menú). </t>
  </si>
  <si>
    <t xml:space="preserve">Categoría en la que es indispensable evaluar al facilidad de uso en la transacción o en la página. </t>
  </si>
  <si>
    <t xml:space="preserve">Categoría en la que es necesario evaluar los diferentes tipos de paginación (hacia delante, atrás, a la derecha o a la izquierda) </t>
  </si>
  <si>
    <t xml:space="preserve">Categoría en la que se trata de una transacción de Consulta. </t>
  </si>
  <si>
    <t>Categoría en la que es necesario diseñar casos para evaluar el alta baja o cambio en la transacción o página.</t>
  </si>
  <si>
    <t xml:space="preserve">Categoría en la que en necesario validar el proceso si lleva acumulados de los registros leídos o procesados. </t>
  </si>
  <si>
    <t>Categoría en la que la función cuenta con teclas de ayuda y si va a ser necesario contar con casos de prueba para su evaluación.</t>
  </si>
  <si>
    <t xml:space="preserve">Categoría en la que se van a incluir casos que evalúen los mensajes de error de la función. </t>
  </si>
  <si>
    <t xml:space="preserve">Categoría en la que se van a incluir casos que evalúen encabezados, contenido, despliegue de combos </t>
  </si>
  <si>
    <t>Categoría en la que es necesario diseñar casos para evaluar la cantidad máxima de campos que la transacción pueda contener .</t>
  </si>
  <si>
    <t>Categoría en la que es necesario diseñar casos que midan el tiempo de respuesta de la transacción, típicamente se consideran tiempos adecuados de respuesta menores a 10 segundo, mayores a estos se deben reportar como incidencia.</t>
  </si>
  <si>
    <t xml:space="preserve">Categoría en la que la transacción o página incluye cálculos que deben ser verificados en base a alguna especificación de código. </t>
  </si>
  <si>
    <t>Categoría en la que la función debe ser evaluada en términos de días invalidados, fines de semana, fechas especiales.</t>
  </si>
  <si>
    <t xml:space="preserve">Categoría en la que se deben incluirse casos que evalúen el acceso a la función desde  diferentes perfiles y facultades. </t>
  </si>
  <si>
    <t xml:space="preserve">Categoría en la que se validaran el cumplimiento a los estándares de acuerdo a la plataforma y el tipo de función desarrollada. </t>
  </si>
  <si>
    <t>Categoría en la que es necesario contar con casos que verifiquen la operatividad de ligas PF´s y opciones de menú</t>
  </si>
  <si>
    <t xml:space="preserve">Categoría en la que es necesario contar con un caso que valide la ortografía del texto que contiene la transacción </t>
  </si>
  <si>
    <t>Categoría en la que si el entregable de la función es la generación de uno o varios reportes.</t>
  </si>
  <si>
    <t xml:space="preserve">Categoría en la que se deben incluir casos que validen la lógica y el procesamiento de la función. </t>
  </si>
  <si>
    <t>Categoría en la que verificara el cumplimiento de reglas de negocio.</t>
  </si>
  <si>
    <t>Categoría en la que se avalarán los Escenarios Alternativos diferentes que modifican el Happy Path ya sea adicionando u omitiendo pasos pero que nos llevan a una operación valida, pero que no siguen el curso del Camino Feliz.</t>
  </si>
  <si>
    <t>Categoría en la que se evaluaran los diversos escenarios diferentes que nos lleven a errores u operación invalida a causa de que el Actor tome derivaciones del curso básico de la operación.</t>
  </si>
  <si>
    <t xml:space="preserve">Categoría en la que se evaluaran las diferentes Salidas (validas o invalidas) que se requieran verificar adicionales a los reportes e interfaces, que validen los resultados de haber operado la función (Ej. grabación de Log de errores, verificar alta, baja o cambio del registro en la BD, etc...). </t>
  </si>
  <si>
    <r>
      <t>•</t>
    </r>
    <r>
      <rPr>
        <b/>
        <sz val="11"/>
        <rFont val="Arial Narrow"/>
        <family val="2"/>
      </rPr>
      <t>Satisfactorio</t>
    </r>
    <r>
      <rPr>
        <sz val="11"/>
        <rFont val="Arial Narrow"/>
        <family val="2"/>
      </rPr>
      <t xml:space="preserve">         ==&gt; Cuando la salida Esperada coincide con la Obtenida.
•</t>
    </r>
    <r>
      <rPr>
        <b/>
        <sz val="11"/>
        <rFont val="Arial Narrow"/>
        <family val="2"/>
      </rPr>
      <t>Insatisfactorio</t>
    </r>
    <r>
      <rPr>
        <sz val="11"/>
        <rFont val="Arial Narrow"/>
        <family val="2"/>
      </rPr>
      <t xml:space="preserve">     ==&gt; Cuando la salida Esperada NO coincide con la Obtenida.
•</t>
    </r>
    <r>
      <rPr>
        <b/>
        <sz val="11"/>
        <rFont val="Arial Narrow"/>
        <family val="2"/>
      </rPr>
      <t>En Espera</t>
    </r>
    <r>
      <rPr>
        <sz val="11"/>
        <rFont val="Arial Narrow"/>
        <family val="2"/>
      </rPr>
      <t xml:space="preserve">              ==&gt; Estado inicial del caso mismo que NO se ha intentado su ejecución.
•</t>
    </r>
    <r>
      <rPr>
        <b/>
        <sz val="11"/>
        <rFont val="Arial Narrow"/>
        <family val="2"/>
      </rPr>
      <t>En Curso</t>
    </r>
    <r>
      <rPr>
        <sz val="11"/>
        <rFont val="Arial Narrow"/>
        <family val="2"/>
      </rPr>
      <t xml:space="preserve">               ==&gt; Caso de pruebas que ya se ha intentado ejecutar, pero que sin embargo no se han concluido su ejecución total del mismo.
•</t>
    </r>
    <r>
      <rPr>
        <b/>
        <sz val="11"/>
        <rFont val="Arial Narrow"/>
        <family val="2"/>
      </rPr>
      <t xml:space="preserve">Caso Erróneo   </t>
    </r>
    <r>
      <rPr>
        <sz val="11"/>
        <rFont val="Arial Narrow"/>
        <family val="2"/>
      </rPr>
      <t xml:space="preserve">   ==&gt; Caso que de prueba en la que no coincide la salida Esperada vs la Obtenida, producto de error en el Diseño del caso y no de un mal funcionamiento del Sistema.
</t>
    </r>
    <r>
      <rPr>
        <b/>
        <sz val="11"/>
        <rFont val="Arial Narrow"/>
        <family val="2"/>
      </rPr>
      <t>•Caso Cancelado</t>
    </r>
    <r>
      <rPr>
        <sz val="11"/>
        <rFont val="Arial Narrow"/>
        <family val="2"/>
      </rPr>
      <t xml:space="preserve"> ==&gt; Caso de pruebas que ha perdido vigencia (ej. por cambio de especificación) o a petición de Sistemas se pide su desestimación (ej. por imposibilidad de ambientación).</t>
    </r>
  </si>
  <si>
    <t>Función a Probar</t>
  </si>
  <si>
    <t xml:space="preserve"> - Función del Sistema relacionada en la hoja de "CarPbas"</t>
  </si>
  <si>
    <r>
      <t>De acuerdo a los resultados indicados en la Hoja de Casos de Prueba, se calculará de forma automática el total de los resultados obtenidos al ejecutar los casos de prueba (si se necesitan incorporar más filas en el apartado de casos de prueba, para que los cálculos funcionen se deberán insertar las filas en la parte central, no añadirlas al final del bloque):
• Nº de casos de prueba con resultado ‘</t>
    </r>
    <r>
      <rPr>
        <b/>
        <sz val="10"/>
        <rFont val="Arial"/>
        <family val="2"/>
      </rPr>
      <t>Satisfactorio</t>
    </r>
    <r>
      <rPr>
        <sz val="10"/>
        <rFont val="Arial"/>
        <family val="2"/>
      </rPr>
      <t>’ y porcentaje sobre el total.
• Nº de casos de prueba con resultado ‘</t>
    </r>
    <r>
      <rPr>
        <b/>
        <sz val="10"/>
        <rFont val="Arial"/>
        <family val="2"/>
      </rPr>
      <t>Insatisfactorio</t>
    </r>
    <r>
      <rPr>
        <sz val="10"/>
        <rFont val="Arial"/>
        <family val="2"/>
      </rPr>
      <t>’ y porcentaje sobre el total.
• Nº de casos de prueba ‘</t>
    </r>
    <r>
      <rPr>
        <b/>
        <sz val="10"/>
        <rFont val="Arial"/>
        <family val="2"/>
      </rPr>
      <t>En Espera</t>
    </r>
    <r>
      <rPr>
        <sz val="10"/>
        <rFont val="Arial"/>
        <family val="2"/>
      </rPr>
      <t>’ y porcentaje sobre el total.
• Nº de casos de prueba pendiente de concluir su ejecución pero  ‘</t>
    </r>
    <r>
      <rPr>
        <b/>
        <sz val="10"/>
        <rFont val="Arial"/>
        <family val="2"/>
      </rPr>
      <t>En Curso</t>
    </r>
    <r>
      <rPr>
        <sz val="10"/>
        <rFont val="Arial"/>
        <family val="2"/>
      </rPr>
      <t>’ y porcentaje sobre el total.
• Nº de casos de prueba fallidos como ‘</t>
    </r>
    <r>
      <rPr>
        <b/>
        <sz val="10"/>
        <rFont val="Arial"/>
        <family val="2"/>
      </rPr>
      <t>Casos Erróneos</t>
    </r>
    <r>
      <rPr>
        <sz val="10"/>
        <rFont val="Arial"/>
        <family val="2"/>
      </rPr>
      <t>’ y porcentaje sobre el total.
• Nº de casos de prueba fallidos como ‘</t>
    </r>
    <r>
      <rPr>
        <b/>
        <sz val="10"/>
        <rFont val="Arial"/>
        <family val="2"/>
      </rPr>
      <t>Casos Cancelados</t>
    </r>
    <r>
      <rPr>
        <sz val="10"/>
        <rFont val="Arial"/>
        <family val="2"/>
      </rPr>
      <t>’ y porcentaje sobre el total.</t>
    </r>
  </si>
  <si>
    <t>Se indican los datos personales de la persona o personas responsables de dar el visto bueno de cada prueba. Generalmente será una persona del cliente. Si no hay consignado ningún nombre, se considerará por defecto que el responsable de las pruebas es el responsable del proyecto por parte de Sistemas.</t>
  </si>
  <si>
    <t>Caso Cancelado</t>
  </si>
  <si>
    <t>ID Función</t>
  </si>
  <si>
    <t>Descripción de la Función a Probar:</t>
  </si>
  <si>
    <t>CP001</t>
  </si>
  <si>
    <t>CP002</t>
  </si>
  <si>
    <t>CP003</t>
  </si>
  <si>
    <t>CP004</t>
  </si>
  <si>
    <t>CP005</t>
  </si>
  <si>
    <t>CP006</t>
  </si>
  <si>
    <t>Incidencia o
Evidencia de Prueba</t>
  </si>
  <si>
    <t>Resultado Obtenido þ</t>
  </si>
  <si>
    <t>CP007</t>
  </si>
  <si>
    <t>CP008</t>
  </si>
  <si>
    <t>Caso Bloqueado</t>
  </si>
  <si>
    <t>v1.0</t>
  </si>
  <si>
    <t>México</t>
  </si>
  <si>
    <r>
      <t xml:space="preserve">Categoria del Caso </t>
    </r>
    <r>
      <rPr>
        <sz val="14"/>
        <color indexed="10"/>
        <rFont val="Arial Narrow"/>
        <family val="2"/>
      </rPr>
      <t>þ</t>
    </r>
  </si>
  <si>
    <r>
      <t xml:space="preserve">Condición y Datos de Entrada </t>
    </r>
    <r>
      <rPr>
        <sz val="14"/>
        <color indexed="10"/>
        <rFont val="Arial Narrow"/>
        <family val="2"/>
      </rPr>
      <t>þ</t>
    </r>
  </si>
  <si>
    <r>
      <t xml:space="preserve">Descripción del Caso </t>
    </r>
    <r>
      <rPr>
        <sz val="14"/>
        <color indexed="10"/>
        <rFont val="Arial Narrow"/>
        <family val="2"/>
      </rPr>
      <t>þ</t>
    </r>
  </si>
  <si>
    <r>
      <t xml:space="preserve">Resultados Esperados </t>
    </r>
    <r>
      <rPr>
        <sz val="14"/>
        <color indexed="10"/>
        <rFont val="Arial Narrow"/>
        <family val="2"/>
      </rPr>
      <t>þ</t>
    </r>
  </si>
  <si>
    <r>
      <t>Resultado Obtenido</t>
    </r>
    <r>
      <rPr>
        <sz val="14"/>
        <color indexed="10"/>
        <rFont val="Arial Narrow"/>
        <family val="2"/>
      </rPr>
      <t xml:space="preserve"> þ</t>
    </r>
  </si>
  <si>
    <t>Aplicación</t>
  </si>
  <si>
    <t>F001</t>
  </si>
  <si>
    <t>Pagos y Traspasos - Seguimiento a Envios Internacionales</t>
  </si>
  <si>
    <t>FV001</t>
  </si>
  <si>
    <t>Alto</t>
  </si>
  <si>
    <t xml:space="preserve">Casos de Pruebas
</t>
  </si>
  <si>
    <t>CP009</t>
  </si>
  <si>
    <t>CP010</t>
  </si>
  <si>
    <t>CP011</t>
  </si>
  <si>
    <t>CP012</t>
  </si>
  <si>
    <t>CP013</t>
  </si>
  <si>
    <t>CP014</t>
  </si>
  <si>
    <t>CP015</t>
  </si>
  <si>
    <t>CP016</t>
  </si>
  <si>
    <t>CP017</t>
  </si>
  <si>
    <t>CP018</t>
  </si>
  <si>
    <t>CP019</t>
  </si>
  <si>
    <t>CP020</t>
  </si>
  <si>
    <t>CP021</t>
  </si>
  <si>
    <t>CP022</t>
  </si>
  <si>
    <t>CP023</t>
  </si>
  <si>
    <t>CP024</t>
  </si>
  <si>
    <t>CP026</t>
  </si>
  <si>
    <t>CP027</t>
  </si>
  <si>
    <t>CP028</t>
  </si>
  <si>
    <t>César Alejandro Ordoñez Osorio / Alan Manuel Mendoza Arredondo</t>
  </si>
  <si>
    <t>FinazApp</t>
  </si>
  <si>
    <t>El modulo de registro debe funcionar de manera correcta</t>
  </si>
  <si>
    <t>Correo: usuario@ejemplo.com
Contraseña: Password123</t>
  </si>
  <si>
    <t>FinazApp debe de funcionar correctamente</t>
  </si>
  <si>
    <t>Correo: usuario@ejemplo.com
Contraseña: IncorrectPass</t>
  </si>
  <si>
    <t>Login con contraseña incorrecta</t>
  </si>
  <si>
    <t>Login con correo no registrado</t>
  </si>
  <si>
    <t>Login con correo inválido</t>
  </si>
  <si>
    <t>Correo: correo_invalido
Contraseña: Password123</t>
  </si>
  <si>
    <t>Login con credenciales correctas</t>
  </si>
  <si>
    <t>El usuario debe poder iniciar sesión con credenciales válidas.</t>
  </si>
  <si>
    <t>El sistema debe permitir el acceso y redirigir al envío de token.</t>
  </si>
  <si>
    <t>El sistema debe rechazar el inicio de sesión con una contraseña incorrecta.</t>
  </si>
  <si>
    <t>El sistema debe mostrar un mensaje de error "Contraseña incorrecta".</t>
  </si>
  <si>
    <t>Correo: no_registrado@ejemplo.com
Contraseña: Password123</t>
  </si>
  <si>
    <t>El sistema debe rechazar el inicio de sesión con un correo no registrado.</t>
  </si>
  <si>
    <t>El sistema debe mostrar un mensaje de error "Correo no registrado".</t>
  </si>
  <si>
    <t>El sistema debe validar el formato del correo.</t>
  </si>
  <si>
    <t>El sistema debe mostrar un mensaje de error "Formato de correo inválido".</t>
  </si>
  <si>
    <t>Login con campo de correo vacío</t>
  </si>
  <si>
    <t>Correo: ``
Contraseña: Password123</t>
  </si>
  <si>
    <t>El sistema debe verificar que el campo de correo no esté vacío.</t>
  </si>
  <si>
    <t>El sistema debe mostrar un mensaje de error "El campo de correo es obligatorio".</t>
  </si>
  <si>
    <t>Login con campo de contraseña vacío</t>
  </si>
  <si>
    <t>Correo: usuario@ejemplo.com
Contraseña: ``</t>
  </si>
  <si>
    <t>El sistema debe verificar que el campo de contraseña no esté vacío.</t>
  </si>
  <si>
    <t>El sistema debe mostrar un mensaje de error "El campo de contraseña es obligatorio".</t>
  </si>
  <si>
    <t>Login con campos de correo y contraseña vacíos</t>
  </si>
  <si>
    <t>Correo: ``
Contraseña: ``</t>
  </si>
  <si>
    <t>El sistema debe verificar que ambos campos no estén vacíos.</t>
  </si>
  <si>
    <t>El sistema debe mostrar un mensaje de error "Los campos de correo y contraseña son obligatorios".</t>
  </si>
  <si>
    <t>Login con intento de SQL Injection</t>
  </si>
  <si>
    <t>Correo: usuario@ejemplo.com' OR '1'='1
Contraseña: Password123</t>
  </si>
  <si>
    <t>El sistema debe protegerse contra intentos de SQL Injection.</t>
  </si>
  <si>
    <t xml:space="preserve">El sistema debe rechazar el inicio de sesión y registrar el intento.
</t>
  </si>
  <si>
    <t>Login con intento de fuerza bruta</t>
  </si>
  <si>
    <t>Intentar múltiples combinaciones de correo y contraseña en un corto período.</t>
  </si>
  <si>
    <t>El sistema debe detectar intentos de fuerza bruta.</t>
  </si>
  <si>
    <t>El sistema debe bloquear temporalmente el acceso después de varios intentos fallidos.</t>
  </si>
  <si>
    <t>Login con contraseña antigua después de cambio</t>
  </si>
  <si>
    <t>Correo: usuario@ejemplo.com
Contraseña: OldPassword123 (después de haber cambiado la contraseña)</t>
  </si>
  <si>
    <t>El sistema no debe permitir el acceso con una contraseña antigua.</t>
  </si>
  <si>
    <t>Registro con todos los datos válidos</t>
  </si>
  <si>
    <t>Nombre: Juan
Apellido: Pérez
Correo: juan.perez@ejemplo.com
Contraseña: Password123</t>
  </si>
  <si>
    <t>El usuario debe poder registrarse con datos válidos.</t>
  </si>
  <si>
    <t>El sistema debe registrar al usuario y redirigir al login.</t>
  </si>
  <si>
    <t>Registro con correo ya registrado</t>
  </si>
  <si>
    <t>Nombre: Juan
Apellido: Pérez
Correo: juan.perez@ejemplo.com (ya registrado)
Contraseña: Password123</t>
  </si>
  <si>
    <t>El sistema debe evitar el registro de un correo duplicado.</t>
  </si>
  <si>
    <t>El sistema debe mostrar un mensaje de error "Correo ya registrado".</t>
  </si>
  <si>
    <t>Nombre: Ana
Apellido: Martínez
Correo: ana.martinez@ejemplo.com
Contraseña: 12345</t>
  </si>
  <si>
    <t>Registro con contraseña que no cumple con la política</t>
  </si>
  <si>
    <t>El sistema debe validar que la contraseña cumpla con los requisitos de seguridad.</t>
  </si>
  <si>
    <t>El sistema debe mostrar un mensaje de error "La contraseña no cumple con los requisitos".</t>
  </si>
  <si>
    <t>Registro con correo inválido</t>
  </si>
  <si>
    <t>Nombre: Ana
Apellido: Martínez
Correo: correo_invalido
Contraseña: Password123</t>
  </si>
  <si>
    <t>Registro con campo de nombre vacío</t>
  </si>
  <si>
    <t>Nombre: ``
Apellido: Martínez
Correo: ana.martinez@ejemplo.com
Contraseña: Password123</t>
  </si>
  <si>
    <t>El sistema debe verificar que el campo de nombre no esté vacío.</t>
  </si>
  <si>
    <t>El sistema debe mostrar un mensaje de error "El campo de nombre es obligatorio".</t>
  </si>
  <si>
    <t>Registro con campo de apellido vacío</t>
  </si>
  <si>
    <t>Nombre: Ana
Apellido: ``
Correo: ana.martinez@ejemplo.com
Contraseña: Password123</t>
  </si>
  <si>
    <t>El sistema debe verificar que el campo de apellido no esté vacío.</t>
  </si>
  <si>
    <t>El sistema debe mostrar un mensaje de error "El campo de apellido es obligatorio".</t>
  </si>
  <si>
    <t>Registro con todos los campos vacíos</t>
  </si>
  <si>
    <t>Nombre: ``
Apellido: ``
Correo: ``
Contraseña: ``</t>
  </si>
  <si>
    <t>El sistema debe verificar que todos los campos estén llenos.</t>
  </si>
  <si>
    <t>El sistema debe mostrar un mensaje de error "Todos los campos son obligatorios".</t>
  </si>
  <si>
    <t>Registro con intento de SQL Injection</t>
  </si>
  <si>
    <t>Nombre: Juan
Apellido: Pérez
Correo: juan.perez@ejemplo.com' OR '1'='1
Contraseña: Password123</t>
  </si>
  <si>
    <t>El sistema debe protegerse contra intentos de SQL Injection en el registro.</t>
  </si>
  <si>
    <t>El sistema debe rechazar el registro y registrar el intento.</t>
  </si>
  <si>
    <t>Registro con caracteres especiales en el nombre</t>
  </si>
  <si>
    <t>Nombre: !@#Juan
Apellido: Pérez
Correo: juan.perez@ejemplo.com
Contraseña: Password123</t>
  </si>
  <si>
    <t>El sistema debe validar que el nombre no contenga caracteres especiales no permitidos.</t>
  </si>
  <si>
    <t>El sistema debe mostrar un mensaje de error "El nombre contiene caracteres no permitidos".</t>
  </si>
  <si>
    <t>Solicitar recuperación de contraseña con correo registrado</t>
  </si>
  <si>
    <t>Correo: usuario@ejemplo.com</t>
  </si>
  <si>
    <t>El usuario solicita la recuperación de su contraseña con un correo registrado.</t>
  </si>
  <si>
    <t>El sistema debe enviar un correo con el enlace de recuperación.</t>
  </si>
  <si>
    <t>Solicitar recuperación de contraseña con correo no registrado</t>
  </si>
  <si>
    <t>Correo: no_registrado@ejemplo.com</t>
  </si>
  <si>
    <t>El usuario solicita la recuperación de su contraseña con un correo no registrado.</t>
  </si>
  <si>
    <t>El sistema debe mostrar un mensaje "Correo no registrado".</t>
  </si>
  <si>
    <t>Solicitar recuperación de contraseña con correo inválido</t>
  </si>
  <si>
    <t>Correo: correo_invalido</t>
  </si>
  <si>
    <t>El sistema debe validar el formato del correo al solicitar la recuperación de contraseña.</t>
  </si>
  <si>
    <t>El sistema debe mostrar un mensaje "Formato de correo inválido".</t>
  </si>
  <si>
    <t>Solicitar recuperación de contraseña con campo de correo vacío</t>
  </si>
  <si>
    <t>Correo: ``</t>
  </si>
  <si>
    <t>El sistema debe verificar que el campo de correo no esté vacío al solicitar la recuperación de contraseña.</t>
  </si>
  <si>
    <t>El sistema debe mostrar un mensaje "El campo de correo es obligatorio".</t>
  </si>
  <si>
    <t>Restablecer contraseña con enlace válido</t>
  </si>
  <si>
    <t>Correo: usuario@ejemplo.com
Enlace: Enlace válido enviado por correo
Nueva contraseña: NewPassword123
Confirmar nueva contraseña: NewPassword123</t>
  </si>
  <si>
    <t>El usuario restablece su contraseña utilizando un enlace válido.</t>
  </si>
  <si>
    <t>El sistema debe permitir el cambio de contraseña y redirigir al login.</t>
  </si>
  <si>
    <t>Restablecer contraseña con enlace inválido</t>
  </si>
  <si>
    <t>Correo: usuario@ejemplo.com
Enlace: Enlace inválido
Nueva contraseña: NewPassword123
Confirmar nueva contraseña: NewPassword123</t>
  </si>
  <si>
    <t>El sistema debe detectar si el enlace de recuperación es inválido.</t>
  </si>
  <si>
    <t>El sistema debe mostrar un mensaje "Enlace inválido, solicite uno nuevo".</t>
  </si>
  <si>
    <t>Iniciar sesión con token válido</t>
  </si>
  <si>
    <t>Correo: usuario@ejemplo.com
Contraseña: Password123
Token: Token válido</t>
  </si>
  <si>
    <t>El usuario debe poder iniciar sesión utilizando un token válido.</t>
  </si>
  <si>
    <t>El sistema debe permitir el acceso y redirigir al dashboard.</t>
  </si>
  <si>
    <t>Iniciar sesión con token incorrecto</t>
  </si>
  <si>
    <t>Correo: usuario@ejemplo.com
Contraseña: Password123
Token: Token incorrecto</t>
  </si>
  <si>
    <t>El sistema debe rechazar el inicio de sesión con un token incorrecto.</t>
  </si>
  <si>
    <t>El sistema debe mostrar un mensaje "Token incorrecto".</t>
  </si>
  <si>
    <t>CP030</t>
  </si>
  <si>
    <t>CP031</t>
  </si>
  <si>
    <t>CP032</t>
  </si>
  <si>
    <t>CP033</t>
  </si>
  <si>
    <t>CP034</t>
  </si>
  <si>
    <t>CP035</t>
  </si>
  <si>
    <t>CP036</t>
  </si>
  <si>
    <t>CP037</t>
  </si>
  <si>
    <t>CP038</t>
  </si>
  <si>
    <t>Iniciar sesión con token vacío</t>
  </si>
  <si>
    <t>Correo: usuario@ejemplo.com
Contraseña: Password123
Token: ``</t>
  </si>
  <si>
    <t>El sistema debe verificar que el campo de token no esté vacío.</t>
  </si>
  <si>
    <t>El sistema debe mostrar un mensaje "El token es obligatorio".</t>
  </si>
  <si>
    <t>Actualizar nombre y apellido con datos válidos</t>
  </si>
  <si>
    <t>Nuevo nombre: Carlos
Nuevo apellido: Ramírez</t>
  </si>
  <si>
    <t>El usuario debe poder actualizar su nombre y apellido con datos válidos.</t>
  </si>
  <si>
    <t>El sistema debe guardar los cambios y mostrar un mensaje "Datos actualizados correctamente".</t>
  </si>
  <si>
    <t>Actualizar nombre con caracteres especiales no permitidos</t>
  </si>
  <si>
    <t>Nuevo nombre: Carlos!@#</t>
  </si>
  <si>
    <t>Actualizar apellido con caracteres especiales no permitidos</t>
  </si>
  <si>
    <t>Nuevo apellido: Ramírez!@#</t>
  </si>
  <si>
    <t>El sistema debe validar que el apellido no contenga caracteres especiales no permitidos.</t>
  </si>
  <si>
    <t>El sistema debe mostrar un mensaje de error "El apellido contiene caracteres no permitidos".</t>
  </si>
  <si>
    <t>Actualizar contraseña con datos válidos</t>
  </si>
  <si>
    <t>Contraseña actual: Password123
Nueva contraseña: NewPassword123
Confirmar nueva contraseña: NewPassword123</t>
  </si>
  <si>
    <t>El usuario debe poder actualizar su contraseña con datos válidos.</t>
  </si>
  <si>
    <t>El sistema debe guardar los cambios y mostrar un mensaje "Contraseña actualizada correctamente".</t>
  </si>
  <si>
    <t>Actualizar contraseña con contraseñas que no coinciden</t>
  </si>
  <si>
    <t>Contraseña actual: Password123
Nueva contraseña: NewPassword123
Confirmar nueva contraseña: NewPassword321</t>
  </si>
  <si>
    <t>El sistema debe validar que las nuevas contraseñas coincidan.</t>
  </si>
  <si>
    <t>El sistema debe mostrar un mensaje de error "Las contraseñas no coinciden".</t>
  </si>
  <si>
    <t>Actualizar contraseña con la misma que la actual</t>
  </si>
  <si>
    <t>Contraseña actual: Password123
Nueva contraseña: Password123
Confirmar nueva contraseña: Password123</t>
  </si>
  <si>
    <t>El sistema debe evitar que el usuario utilice la misma contraseña.</t>
  </si>
  <si>
    <t>El sistema debe mostrar un mensaje de error "La nueva contraseña no puede ser la misma que la anterior".</t>
  </si>
  <si>
    <t>Actualizar contraseña con nueva contraseña que no cumple con la política</t>
  </si>
  <si>
    <t>Contraseña actual: Password123
Nueva contraseña: 12345
Confirmar nueva contraseña: 12345</t>
  </si>
  <si>
    <t>El sistema debe validar que la nueva contraseña cumpla con los requisitos de seguridad.</t>
  </si>
  <si>
    <t>El sistema debe mostrar un mensaje de error "La nueva contraseña no cumple con los requisitos".</t>
  </si>
  <si>
    <t>Actualizar nombre y apellido con campos vacíos</t>
  </si>
  <si>
    <t>Nuevo nombre: ``
Nuevo apellido: ``</t>
  </si>
  <si>
    <t>El sistema debe verificar que los campos no estén vacíos al intentar actualizar los datos personales.</t>
  </si>
  <si>
    <t>El sistema debe mostrar un mensaje "Los campos de nombre y apellido son obligatorios".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</si>
</sst>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m\-yyyy"/>
    <numFmt numFmtId="165" formatCode="dd/mm/yyyy;@"/>
  </numFmts>
  <fonts count="49" x14ac:knownFonts="1">
    <font>
      <sz val="10"/>
      <name val="Arial"/>
    </font>
    <font>
      <sz val="10"/>
      <name val="Arial"/>
      <family val="2"/>
    </font>
    <font>
      <sz val="10"/>
      <color indexed="10"/>
      <name val="Wingdings"/>
      <charset val="2"/>
    </font>
    <font>
      <b/>
      <sz val="10"/>
      <name val="Arial"/>
      <family val="2"/>
    </font>
    <font>
      <sz val="10"/>
      <name val="Arial"/>
      <family val="2"/>
    </font>
    <font>
      <b/>
      <sz val="8"/>
      <name val="Arial"/>
      <family val="2"/>
    </font>
    <font>
      <sz val="8"/>
      <name val="Arial"/>
      <family val="2"/>
    </font>
    <font>
      <i/>
      <sz val="10"/>
      <name val="Arial"/>
      <family val="2"/>
    </font>
    <font>
      <sz val="10"/>
      <color indexed="9"/>
      <name val="Arial"/>
      <family val="2"/>
    </font>
    <font>
      <b/>
      <sz val="11"/>
      <name val="Arial"/>
      <family val="2"/>
    </font>
    <font>
      <sz val="9"/>
      <name val="Arial"/>
      <family val="2"/>
    </font>
    <font>
      <sz val="8"/>
      <color indexed="12"/>
      <name val="Tahoma"/>
      <family val="2"/>
    </font>
    <font>
      <b/>
      <sz val="8"/>
      <color indexed="81"/>
      <name val="Tahoma"/>
      <family val="2"/>
    </font>
    <font>
      <b/>
      <u/>
      <sz val="10"/>
      <name val="Arial"/>
      <family val="2"/>
    </font>
    <font>
      <sz val="12"/>
      <name val="Arial"/>
      <family val="2"/>
    </font>
    <font>
      <sz val="11"/>
      <name val="Book Antiqua"/>
      <family val="1"/>
    </font>
    <font>
      <sz val="14"/>
      <color indexed="8"/>
      <name val="Arial"/>
      <family val="2"/>
    </font>
    <font>
      <sz val="11"/>
      <name val="Arial"/>
      <family val="2"/>
    </font>
    <font>
      <u/>
      <sz val="14"/>
      <name val="Arial"/>
      <family val="2"/>
    </font>
    <font>
      <sz val="11"/>
      <name val="Arial"/>
      <family val="2"/>
    </font>
    <font>
      <b/>
      <i/>
      <u/>
      <sz val="11"/>
      <name val="Arial"/>
      <family val="2"/>
    </font>
    <font>
      <b/>
      <sz val="10"/>
      <color indexed="10"/>
      <name val="Arial"/>
      <family val="2"/>
    </font>
    <font>
      <b/>
      <sz val="12"/>
      <name val="Arial"/>
      <family val="2"/>
    </font>
    <font>
      <sz val="10"/>
      <name val="Arial"/>
      <family val="2"/>
    </font>
    <font>
      <b/>
      <sz val="12"/>
      <name val="Arial Narrow"/>
      <family val="2"/>
    </font>
    <font>
      <sz val="12"/>
      <name val="Arial"/>
      <family val="2"/>
    </font>
    <font>
      <b/>
      <sz val="12"/>
      <name val="Arial"/>
      <family val="2"/>
    </font>
    <font>
      <sz val="10"/>
      <name val="Arial Narrow"/>
      <family val="2"/>
    </font>
    <font>
      <sz val="11"/>
      <name val="Arial Narrow"/>
      <family val="2"/>
    </font>
    <font>
      <sz val="9"/>
      <color indexed="81"/>
      <name val="Tahoma"/>
      <family val="2"/>
    </font>
    <font>
      <b/>
      <sz val="9"/>
      <color indexed="81"/>
      <name val="Tahoma"/>
      <family val="2"/>
    </font>
    <font>
      <sz val="8"/>
      <name val="Arial"/>
      <family val="2"/>
    </font>
    <font>
      <sz val="9"/>
      <color indexed="12"/>
      <name val="Tahoma"/>
      <family val="2"/>
    </font>
    <font>
      <b/>
      <sz val="12"/>
      <color indexed="12"/>
      <name val="Arial Narrow"/>
      <family val="2"/>
    </font>
    <font>
      <b/>
      <sz val="11"/>
      <name val="Arial Narrow"/>
      <family val="2"/>
    </font>
    <font>
      <b/>
      <sz val="12"/>
      <color theme="0"/>
      <name val="Arial"/>
      <family val="2"/>
    </font>
    <font>
      <b/>
      <sz val="11"/>
      <color theme="0"/>
      <name val="Arial"/>
      <family val="2"/>
    </font>
    <font>
      <sz val="14"/>
      <name val="Arial"/>
      <family val="2"/>
    </font>
    <font>
      <b/>
      <sz val="10"/>
      <name val="Arial Narrow"/>
      <family val="2"/>
    </font>
    <font>
      <sz val="12"/>
      <color indexed="81"/>
      <name val="Arial"/>
      <family val="2"/>
    </font>
    <font>
      <sz val="14"/>
      <name val="Arial Narrow"/>
      <family val="2"/>
    </font>
    <font>
      <sz val="14"/>
      <color indexed="9"/>
      <name val="Arial Narrow"/>
      <family val="2"/>
    </font>
    <font>
      <b/>
      <sz val="14"/>
      <color theme="0"/>
      <name val="Arial Narrow"/>
      <family val="2"/>
    </font>
    <font>
      <sz val="14"/>
      <color rgb="FF002060"/>
      <name val="Arial Narrow"/>
      <family val="2"/>
    </font>
    <font>
      <sz val="14"/>
      <color indexed="10"/>
      <name val="Arial Narrow"/>
      <family val="2"/>
    </font>
    <font>
      <b/>
      <sz val="14"/>
      <name val="Arial Narrow"/>
      <family val="2"/>
    </font>
    <font>
      <b/>
      <sz val="11"/>
      <name val="Aptos"/>
      <family val="2"/>
    </font>
    <font>
      <sz val="11"/>
      <name val="Aptos"/>
      <family val="2"/>
    </font>
    <font>
      <b/>
      <sz val="14"/>
      <name val="Arial"/>
      <family val="2"/>
    </font>
  </fonts>
  <fills count="23">
    <fill>
      <patternFill patternType="none"/>
    </fill>
    <fill>
      <patternFill patternType="gray125"/>
    </fill>
    <fill>
      <patternFill patternType="solid">
        <fgColor indexed="40"/>
        <bgColor indexed="64"/>
      </patternFill>
    </fill>
    <fill>
      <patternFill patternType="solid">
        <fgColor indexed="9"/>
        <bgColor indexed="64"/>
      </patternFill>
    </fill>
    <fill>
      <patternFill patternType="solid">
        <fgColor indexed="22"/>
        <bgColor indexed="64"/>
      </patternFill>
    </fill>
    <fill>
      <patternFill patternType="solid">
        <fgColor indexed="46"/>
        <bgColor indexed="64"/>
      </patternFill>
    </fill>
    <fill>
      <patternFill patternType="solid">
        <fgColor indexed="13"/>
        <bgColor indexed="64"/>
      </patternFill>
    </fill>
    <fill>
      <patternFill patternType="solid">
        <fgColor indexed="43"/>
        <bgColor indexed="64"/>
      </patternFill>
    </fill>
    <fill>
      <patternFill patternType="solid">
        <fgColor rgb="FF86C82D"/>
        <bgColor indexed="64"/>
      </patternFill>
    </fill>
    <fill>
      <patternFill patternType="solid">
        <fgColor rgb="FFFDBD2C"/>
        <bgColor indexed="64"/>
      </patternFill>
    </fill>
    <fill>
      <patternFill patternType="solid">
        <fgColor rgb="FFC8175E"/>
        <bgColor indexed="64"/>
      </patternFill>
    </fill>
    <fill>
      <patternFill patternType="solid">
        <fgColor rgb="FF094CA4"/>
        <bgColor indexed="64"/>
      </patternFill>
    </fill>
    <fill>
      <patternFill patternType="solid">
        <fgColor rgb="FF3EB6BB"/>
        <bgColor indexed="64"/>
      </patternFill>
    </fill>
    <fill>
      <patternFill patternType="solid">
        <bgColor indexed="42"/>
      </patternFill>
    </fill>
    <fill>
      <patternFill patternType="solid">
        <bgColor indexed="45"/>
      </patternFill>
    </fill>
    <fill>
      <patternFill patternType="solid">
        <bgColor indexed="43"/>
      </patternFill>
    </fill>
    <fill>
      <patternFill patternType="solid">
        <bgColor indexed="41"/>
      </patternFill>
    </fill>
    <fill>
      <patternFill patternType="solid">
        <bgColor indexed="46"/>
      </patternFill>
    </fill>
    <fill>
      <patternFill patternType="solid">
        <fgColor rgb="FF009EE5"/>
        <bgColor indexed="64"/>
      </patternFill>
    </fill>
    <fill>
      <patternFill patternType="solid">
        <fgColor rgb="FFB5E5F9"/>
        <bgColor indexed="64"/>
      </patternFill>
    </fill>
    <fill>
      <patternFill patternType="solid">
        <fgColor theme="0"/>
        <bgColor indexed="64"/>
      </patternFill>
    </fill>
    <fill>
      <patternFill patternType="solid">
        <fgColor rgb="FFFF0000"/>
        <bgColor indexed="64"/>
      </patternFill>
    </fill>
    <fill>
      <patternFill patternType="solid">
        <fgColor theme="3"/>
        <bgColor indexed="64"/>
      </patternFill>
    </fill>
  </fills>
  <borders count="77">
    <border>
      <left/>
      <right/>
      <top/>
      <bottom/>
      <diagonal/>
    </border>
    <border>
      <left style="thin">
        <color indexed="9"/>
      </left>
      <right style="thin">
        <color indexed="9"/>
      </right>
      <top style="thin">
        <color indexed="9"/>
      </top>
      <bottom style="thin">
        <color indexed="9"/>
      </bottom>
      <diagonal/>
    </border>
    <border>
      <left/>
      <right style="thin">
        <color indexed="9"/>
      </right>
      <top style="thin">
        <color indexed="9"/>
      </top>
      <bottom style="thin">
        <color indexed="9"/>
      </bottom>
      <diagonal/>
    </border>
    <border>
      <left style="thin">
        <color indexed="9"/>
      </left>
      <right style="thin">
        <color indexed="9"/>
      </right>
      <top style="thin">
        <color indexed="9"/>
      </top>
      <bottom/>
      <diagonal/>
    </border>
    <border>
      <left style="thin">
        <color indexed="9"/>
      </left>
      <right style="thin">
        <color indexed="9"/>
      </right>
      <top/>
      <bottom style="thin">
        <color indexed="9"/>
      </bottom>
      <diagonal/>
    </border>
    <border>
      <left style="thin">
        <color indexed="9"/>
      </left>
      <right style="thin">
        <color indexed="9"/>
      </right>
      <top/>
      <bottom/>
      <diagonal/>
    </border>
    <border>
      <left style="thin">
        <color indexed="64"/>
      </left>
      <right style="thin">
        <color indexed="64"/>
      </right>
      <top style="thin">
        <color indexed="64"/>
      </top>
      <bottom style="thin">
        <color indexed="64"/>
      </bottom>
      <diagonal/>
    </border>
    <border>
      <left style="thin">
        <color indexed="9"/>
      </left>
      <right/>
      <top style="thin">
        <color indexed="9"/>
      </top>
      <bottom style="thin">
        <color indexed="9"/>
      </bottom>
      <diagonal/>
    </border>
    <border>
      <left style="thin">
        <color indexed="64"/>
      </left>
      <right style="thin">
        <color indexed="9"/>
      </right>
      <top style="thin">
        <color indexed="64"/>
      </top>
      <bottom/>
      <diagonal/>
    </border>
    <border>
      <left/>
      <right/>
      <top style="thin">
        <color indexed="64"/>
      </top>
      <bottom/>
      <diagonal/>
    </border>
    <border>
      <left style="thin">
        <color indexed="9"/>
      </left>
      <right/>
      <top style="thin">
        <color indexed="9"/>
      </top>
      <bottom/>
      <diagonal/>
    </border>
    <border>
      <left style="thin">
        <color indexed="64"/>
      </left>
      <right style="thin">
        <color indexed="9"/>
      </right>
      <top/>
      <bottom style="thin">
        <color indexed="64"/>
      </bottom>
      <diagonal/>
    </border>
    <border>
      <left style="thin">
        <color indexed="9"/>
      </left>
      <right style="thin">
        <color indexed="9"/>
      </right>
      <top/>
      <bottom style="thin">
        <color indexed="64"/>
      </bottom>
      <diagonal/>
    </border>
    <border>
      <left style="thin">
        <color indexed="9"/>
      </left>
      <right style="thin">
        <color indexed="64"/>
      </right>
      <top/>
      <bottom style="thin">
        <color indexed="64"/>
      </bottom>
      <diagonal/>
    </border>
    <border>
      <left/>
      <right style="thin">
        <color indexed="64"/>
      </right>
      <top style="thin">
        <color indexed="64"/>
      </top>
      <bottom/>
      <diagonal/>
    </border>
    <border>
      <left/>
      <right style="thin">
        <color indexed="9"/>
      </right>
      <top/>
      <bottom style="thin">
        <color indexed="9"/>
      </bottom>
      <diagonal/>
    </border>
    <border>
      <left style="thin">
        <color indexed="64"/>
      </left>
      <right/>
      <top/>
      <bottom style="thin">
        <color indexed="9"/>
      </bottom>
      <diagonal/>
    </border>
    <border>
      <left/>
      <right style="thin">
        <color indexed="64"/>
      </right>
      <top/>
      <bottom style="thin">
        <color indexed="9"/>
      </bottom>
      <diagonal/>
    </border>
    <border>
      <left style="thin">
        <color indexed="9"/>
      </left>
      <right/>
      <top/>
      <bottom style="thin">
        <color indexed="64"/>
      </bottom>
      <diagonal/>
    </border>
    <border>
      <left/>
      <right style="thin">
        <color indexed="9"/>
      </right>
      <top/>
      <bottom/>
      <diagonal/>
    </border>
    <border>
      <left style="thin">
        <color indexed="9"/>
      </left>
      <right/>
      <top/>
      <bottom/>
      <diagonal/>
    </border>
    <border>
      <left/>
      <right/>
      <top/>
      <bottom style="thin">
        <color indexed="9"/>
      </bottom>
      <diagonal/>
    </border>
    <border>
      <left style="thin">
        <color indexed="64"/>
      </left>
      <right style="thin">
        <color indexed="64"/>
      </right>
      <top style="thin">
        <color indexed="64"/>
      </top>
      <bottom/>
      <diagonal/>
    </border>
    <border>
      <left/>
      <right style="thin">
        <color indexed="9"/>
      </right>
      <top style="thin">
        <color indexed="9"/>
      </top>
      <bottom/>
      <diagonal/>
    </border>
    <border>
      <left/>
      <right/>
      <top/>
      <bottom style="thin">
        <color indexed="64"/>
      </bottom>
      <diagonal/>
    </border>
    <border>
      <left style="medium">
        <color indexed="64"/>
      </left>
      <right style="medium">
        <color indexed="64"/>
      </right>
      <top style="medium">
        <color indexed="64"/>
      </top>
      <bottom style="medium">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9"/>
      </left>
      <right/>
      <top/>
      <bottom style="thin">
        <color indexed="9"/>
      </bottom>
      <diagonal/>
    </border>
    <border>
      <left style="medium">
        <color indexed="64"/>
      </left>
      <right/>
      <top/>
      <bottom style="medium">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thin">
        <color indexed="64"/>
      </right>
      <top/>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top/>
      <bottom style="thin">
        <color indexed="64"/>
      </bottom>
      <diagonal/>
    </border>
    <border>
      <left style="thin">
        <color indexed="64"/>
      </left>
      <right/>
      <top style="thin">
        <color indexed="64"/>
      </top>
      <bottom style="thin">
        <color indexed="9"/>
      </bottom>
      <diagonal/>
    </border>
    <border>
      <left/>
      <right/>
      <top style="thin">
        <color indexed="64"/>
      </top>
      <bottom style="thin">
        <color indexed="9"/>
      </bottom>
      <diagonal/>
    </border>
    <border>
      <left/>
      <right style="thin">
        <color indexed="64"/>
      </right>
      <top style="thin">
        <color indexed="64"/>
      </top>
      <bottom style="thin">
        <color indexed="9"/>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diagonal/>
    </border>
    <border>
      <left style="thin">
        <color indexed="64"/>
      </left>
      <right/>
      <top/>
      <bottom/>
      <diagonal/>
    </border>
    <border>
      <left/>
      <right/>
      <top style="medium">
        <color indexed="64"/>
      </top>
      <bottom style="medium">
        <color indexed="64"/>
      </bottom>
      <diagonal/>
    </border>
    <border>
      <left style="medium">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medium">
        <color indexed="64"/>
      </left>
      <right style="thin">
        <color indexed="64"/>
      </right>
      <top style="medium">
        <color indexed="64"/>
      </top>
      <bottom/>
      <diagonal/>
    </border>
    <border>
      <left/>
      <right style="thin">
        <color indexed="64"/>
      </right>
      <top style="medium">
        <color indexed="64"/>
      </top>
      <bottom/>
      <diagonal/>
    </border>
    <border>
      <left/>
      <right style="medium">
        <color indexed="64"/>
      </right>
      <top style="medium">
        <color indexed="64"/>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bottom/>
      <diagonal/>
    </border>
    <border>
      <left style="thin">
        <color indexed="64"/>
      </left>
      <right style="thin">
        <color indexed="64"/>
      </right>
      <top/>
      <bottom/>
      <diagonal/>
    </border>
    <border>
      <left style="thin">
        <color rgb="FF000000"/>
      </left>
      <right style="thin">
        <color rgb="FF000000"/>
      </right>
      <top/>
      <bottom/>
      <diagonal/>
    </border>
    <border>
      <left style="thin">
        <color indexed="64"/>
      </left>
      <right/>
      <top style="thin">
        <color indexed="9"/>
      </top>
      <bottom style="thin">
        <color indexed="9"/>
      </bottom>
      <diagonal/>
    </border>
    <border>
      <left/>
      <right/>
      <top style="thin">
        <color indexed="9"/>
      </top>
      <bottom style="thin">
        <color indexed="9"/>
      </bottom>
      <diagonal/>
    </border>
  </borders>
  <cellStyleXfs count="4">
    <xf numFmtId="0" fontId="0" fillId="0" borderId="0"/>
    <xf numFmtId="38" fontId="15" fillId="0" borderId="0" applyProtection="0"/>
    <xf numFmtId="0" fontId="23" fillId="0" borderId="0"/>
    <xf numFmtId="9" fontId="1" fillId="0" borderId="0" applyFont="0" applyFill="0" applyBorder="0" applyAlignment="0" applyProtection="0"/>
  </cellStyleXfs>
  <cellXfs count="348">
    <xf numFmtId="0" fontId="0" fillId="0" borderId="0" xfId="0"/>
    <xf numFmtId="0" fontId="0" fillId="0" borderId="1" xfId="0" applyBorder="1"/>
    <xf numFmtId="0" fontId="5" fillId="0" borderId="1" xfId="0" applyFont="1" applyBorder="1"/>
    <xf numFmtId="0" fontId="4" fillId="0" borderId="1" xfId="0" applyFont="1" applyBorder="1"/>
    <xf numFmtId="0" fontId="6" fillId="0" borderId="1" xfId="0" applyFont="1" applyBorder="1"/>
    <xf numFmtId="0" fontId="3" fillId="0" borderId="1" xfId="0" applyFont="1" applyBorder="1"/>
    <xf numFmtId="0" fontId="4" fillId="0" borderId="2" xfId="0" applyFont="1" applyBorder="1"/>
    <xf numFmtId="0" fontId="0" fillId="0" borderId="3" xfId="0" applyBorder="1"/>
    <xf numFmtId="0" fontId="0" fillId="0" borderId="2" xfId="0" applyBorder="1"/>
    <xf numFmtId="0" fontId="0" fillId="0" borderId="4" xfId="0" applyBorder="1"/>
    <xf numFmtId="0" fontId="3" fillId="0" borderId="3" xfId="0" applyFont="1" applyBorder="1"/>
    <xf numFmtId="0" fontId="0" fillId="0" borderId="5" xfId="0" applyBorder="1"/>
    <xf numFmtId="0" fontId="5" fillId="0" borderId="6" xfId="0" applyFont="1" applyBorder="1"/>
    <xf numFmtId="0" fontId="8" fillId="0" borderId="1" xfId="0" applyFont="1" applyBorder="1"/>
    <xf numFmtId="0" fontId="0" fillId="0" borderId="7" xfId="0" applyBorder="1"/>
    <xf numFmtId="0" fontId="4" fillId="0" borderId="0" xfId="0" applyFont="1" applyAlignment="1">
      <alignment horizontal="left"/>
    </xf>
    <xf numFmtId="0" fontId="0" fillId="0" borderId="0" xfId="0" applyAlignment="1">
      <alignment horizontal="center"/>
    </xf>
    <xf numFmtId="0" fontId="5" fillId="0" borderId="3" xfId="0" applyFont="1" applyBorder="1"/>
    <xf numFmtId="0" fontId="0" fillId="0" borderId="0" xfId="0" applyAlignment="1">
      <alignment horizontal="left"/>
    </xf>
    <xf numFmtId="0" fontId="3" fillId="0" borderId="8" xfId="0" applyFont="1" applyBorder="1"/>
    <xf numFmtId="0" fontId="0" fillId="0" borderId="9" xfId="0" applyBorder="1" applyAlignment="1">
      <alignment horizontal="left"/>
    </xf>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5" fillId="0" borderId="15" xfId="0" applyFont="1" applyBorder="1" applyAlignment="1">
      <alignment horizontal="center"/>
    </xf>
    <xf numFmtId="0" fontId="5" fillId="0" borderId="16" xfId="0" applyFont="1" applyBorder="1" applyAlignment="1">
      <alignment horizontal="center"/>
    </xf>
    <xf numFmtId="0" fontId="5" fillId="0" borderId="17" xfId="0" applyFont="1" applyBorder="1" applyAlignment="1">
      <alignment horizontal="center"/>
    </xf>
    <xf numFmtId="0" fontId="5" fillId="0" borderId="0" xfId="0" applyFont="1" applyAlignment="1">
      <alignment horizontal="center"/>
    </xf>
    <xf numFmtId="0" fontId="0" fillId="0" borderId="18" xfId="0" applyBorder="1"/>
    <xf numFmtId="2" fontId="4" fillId="0" borderId="0" xfId="0" applyNumberFormat="1" applyFont="1" applyAlignment="1">
      <alignment horizontal="center"/>
    </xf>
    <xf numFmtId="0" fontId="3" fillId="0" borderId="0" xfId="0" applyFont="1" applyAlignment="1">
      <alignment horizontal="center"/>
    </xf>
    <xf numFmtId="0" fontId="0" fillId="0" borderId="19" xfId="0" applyBorder="1"/>
    <xf numFmtId="0" fontId="0" fillId="0" borderId="20" xfId="0" applyBorder="1"/>
    <xf numFmtId="0" fontId="0" fillId="0" borderId="21" xfId="0" applyBorder="1"/>
    <xf numFmtId="0" fontId="9" fillId="0" borderId="0" xfId="0" applyFont="1" applyAlignment="1">
      <alignment horizontal="center"/>
    </xf>
    <xf numFmtId="0" fontId="13" fillId="0" borderId="3" xfId="0" applyFont="1" applyBorder="1"/>
    <xf numFmtId="0" fontId="4" fillId="0" borderId="6" xfId="0" applyFont="1" applyBorder="1" applyProtection="1">
      <protection locked="0"/>
    </xf>
    <xf numFmtId="14" fontId="4" fillId="0" borderId="6" xfId="0" applyNumberFormat="1" applyFont="1" applyBorder="1" applyAlignment="1" applyProtection="1">
      <alignment horizontal="center"/>
      <protection locked="0"/>
    </xf>
    <xf numFmtId="0" fontId="4" fillId="0" borderId="6" xfId="0" applyFont="1" applyBorder="1" applyAlignment="1" applyProtection="1">
      <alignment horizontal="center"/>
      <protection locked="0"/>
    </xf>
    <xf numFmtId="38" fontId="4" fillId="3" borderId="0" xfId="1" applyFont="1" applyFill="1" applyProtection="1"/>
    <xf numFmtId="0" fontId="0" fillId="3" borderId="0" xfId="0" applyFill="1"/>
    <xf numFmtId="38" fontId="4" fillId="3" borderId="0" xfId="1" applyFont="1" applyFill="1" applyAlignment="1" applyProtection="1">
      <alignment vertical="top"/>
    </xf>
    <xf numFmtId="38" fontId="4" fillId="3" borderId="0" xfId="1" applyFont="1" applyFill="1" applyAlignment="1" applyProtection="1">
      <alignment horizontal="right" vertical="top"/>
    </xf>
    <xf numFmtId="38" fontId="4" fillId="0" borderId="0" xfId="1" applyFont="1" applyAlignment="1" applyProtection="1">
      <alignment horizontal="right" vertical="top"/>
    </xf>
    <xf numFmtId="38" fontId="4" fillId="0" borderId="0" xfId="1" applyFont="1" applyProtection="1"/>
    <xf numFmtId="0" fontId="4" fillId="0" borderId="0" xfId="0" applyFont="1" applyAlignment="1">
      <alignment horizontal="center" vertical="center" wrapText="1"/>
    </xf>
    <xf numFmtId="38" fontId="4" fillId="0" borderId="0" xfId="1" applyFont="1" applyAlignment="1" applyProtection="1">
      <alignment horizontal="center" vertical="center" wrapText="1"/>
    </xf>
    <xf numFmtId="0" fontId="16" fillId="0" borderId="0" xfId="0" applyFont="1" applyAlignment="1">
      <alignment horizontal="center" wrapText="1"/>
    </xf>
    <xf numFmtId="0" fontId="0" fillId="3" borderId="0" xfId="0" applyFill="1" applyAlignment="1">
      <alignment horizontal="left" wrapText="1"/>
    </xf>
    <xf numFmtId="0" fontId="0" fillId="3" borderId="0" xfId="0" applyFill="1" applyAlignment="1">
      <alignment horizontal="left"/>
    </xf>
    <xf numFmtId="0" fontId="17" fillId="3" borderId="0" xfId="0" applyFont="1" applyFill="1" applyAlignment="1">
      <alignment horizontal="left" wrapText="1"/>
    </xf>
    <xf numFmtId="0" fontId="17" fillId="3" borderId="0" xfId="0" applyFont="1" applyFill="1" applyAlignment="1">
      <alignment horizontal="left" wrapText="1" indent="1"/>
    </xf>
    <xf numFmtId="0" fontId="18" fillId="3" borderId="0" xfId="0" applyFont="1" applyFill="1" applyAlignment="1">
      <alignment wrapText="1"/>
    </xf>
    <xf numFmtId="0" fontId="19" fillId="3" borderId="0" xfId="0" applyFont="1" applyFill="1"/>
    <xf numFmtId="0" fontId="19" fillId="0" borderId="0" xfId="0" applyFont="1"/>
    <xf numFmtId="0" fontId="1" fillId="3" borderId="0" xfId="0" applyFont="1" applyFill="1"/>
    <xf numFmtId="0" fontId="1" fillId="3" borderId="0" xfId="0" applyFont="1" applyFill="1" applyAlignment="1">
      <alignment horizontal="left" wrapText="1" indent="1"/>
    </xf>
    <xf numFmtId="0" fontId="1" fillId="3" borderId="0" xfId="0" applyFont="1" applyFill="1" applyAlignment="1">
      <alignment vertical="top" wrapText="1"/>
    </xf>
    <xf numFmtId="0" fontId="1" fillId="0" borderId="0" xfId="0" applyFont="1"/>
    <xf numFmtId="0" fontId="1" fillId="3" borderId="0" xfId="0" applyFont="1" applyFill="1" applyAlignment="1">
      <alignment horizontal="left" vertical="top" wrapText="1"/>
    </xf>
    <xf numFmtId="0" fontId="3" fillId="3" borderId="0" xfId="0" applyFont="1" applyFill="1" applyAlignment="1">
      <alignment horizontal="right" vertical="top" wrapText="1"/>
    </xf>
    <xf numFmtId="0" fontId="4" fillId="3" borderId="0" xfId="0" applyFont="1" applyFill="1" applyAlignment="1">
      <alignment horizontal="left" vertical="top" wrapText="1"/>
    </xf>
    <xf numFmtId="0" fontId="1" fillId="3" borderId="0" xfId="0" applyFont="1" applyFill="1" applyAlignment="1">
      <alignment horizontal="left" vertical="top"/>
    </xf>
    <xf numFmtId="0" fontId="0" fillId="0" borderId="6" xfId="0" applyBorder="1"/>
    <xf numFmtId="0" fontId="0" fillId="0" borderId="23" xfId="0" applyBorder="1"/>
    <xf numFmtId="0" fontId="25" fillId="0" borderId="0" xfId="0" applyFont="1"/>
    <xf numFmtId="0" fontId="24" fillId="4" borderId="25" xfId="2" applyFont="1" applyFill="1" applyBorder="1" applyAlignment="1">
      <alignment horizontal="center"/>
    </xf>
    <xf numFmtId="0" fontId="10" fillId="0" borderId="6" xfId="0" applyFont="1" applyBorder="1" applyAlignment="1">
      <alignment horizontal="left" wrapText="1"/>
    </xf>
    <xf numFmtId="49" fontId="0" fillId="0" borderId="0" xfId="0" applyNumberFormat="1"/>
    <xf numFmtId="0" fontId="25" fillId="0" borderId="2" xfId="0" applyFont="1" applyBorder="1"/>
    <xf numFmtId="0" fontId="25" fillId="0" borderId="1" xfId="0" applyFont="1" applyBorder="1"/>
    <xf numFmtId="14" fontId="25" fillId="0" borderId="6" xfId="0" applyNumberFormat="1" applyFont="1" applyBorder="1" applyAlignment="1" applyProtection="1">
      <alignment horizontal="center"/>
      <protection locked="0"/>
    </xf>
    <xf numFmtId="49" fontId="24" fillId="4" borderId="28" xfId="2" applyNumberFormat="1" applyFont="1" applyFill="1" applyBorder="1" applyAlignment="1">
      <alignment horizontal="center"/>
    </xf>
    <xf numFmtId="0" fontId="24" fillId="4" borderId="29" xfId="2" applyFont="1" applyFill="1" applyBorder="1" applyAlignment="1">
      <alignment horizontal="center"/>
    </xf>
    <xf numFmtId="0" fontId="24" fillId="4" borderId="30" xfId="2" applyFont="1" applyFill="1" applyBorder="1" applyAlignment="1">
      <alignment horizontal="center"/>
    </xf>
    <xf numFmtId="0" fontId="24" fillId="4" borderId="31" xfId="2" applyFont="1" applyFill="1" applyBorder="1" applyAlignment="1">
      <alignment horizontal="center"/>
    </xf>
    <xf numFmtId="0" fontId="24" fillId="4" borderId="32" xfId="2" applyFont="1" applyFill="1" applyBorder="1" applyAlignment="1">
      <alignment horizontal="center"/>
    </xf>
    <xf numFmtId="14" fontId="25" fillId="0" borderId="6" xfId="0" applyNumberFormat="1" applyFont="1" applyBorder="1" applyAlignment="1" applyProtection="1">
      <alignment horizontal="left"/>
      <protection locked="0"/>
    </xf>
    <xf numFmtId="0" fontId="3" fillId="3" borderId="6" xfId="0" applyFont="1" applyFill="1" applyBorder="1" applyAlignment="1">
      <alignment horizontal="left" vertical="top" wrapText="1"/>
    </xf>
    <xf numFmtId="0" fontId="27" fillId="0" borderId="6" xfId="0" applyFont="1" applyBorder="1" applyAlignment="1" applyProtection="1">
      <alignment horizontal="center" vertical="top" wrapText="1"/>
      <protection locked="0"/>
    </xf>
    <xf numFmtId="0" fontId="24" fillId="5" borderId="31" xfId="2" applyFont="1" applyFill="1" applyBorder="1" applyAlignment="1">
      <alignment horizontal="center"/>
    </xf>
    <xf numFmtId="0" fontId="24" fillId="5" borderId="30" xfId="2" applyFont="1" applyFill="1" applyBorder="1" applyAlignment="1">
      <alignment horizontal="center"/>
    </xf>
    <xf numFmtId="0" fontId="24" fillId="5" borderId="32" xfId="2" applyFont="1" applyFill="1" applyBorder="1" applyAlignment="1">
      <alignment horizontal="center"/>
    </xf>
    <xf numFmtId="0" fontId="27" fillId="4" borderId="6" xfId="0" applyFont="1" applyFill="1" applyBorder="1" applyAlignment="1" applyProtection="1">
      <alignment horizontal="center" vertical="top" wrapText="1"/>
      <protection locked="0"/>
    </xf>
    <xf numFmtId="0" fontId="0" fillId="0" borderId="6" xfId="0" applyBorder="1" applyAlignment="1">
      <alignment vertical="top"/>
    </xf>
    <xf numFmtId="0" fontId="10" fillId="0" borderId="6" xfId="0" applyFont="1" applyBorder="1" applyAlignment="1">
      <alignment horizontal="left" vertical="top" wrapText="1"/>
    </xf>
    <xf numFmtId="0" fontId="0" fillId="6" borderId="39" xfId="0" applyFill="1" applyBorder="1" applyAlignment="1">
      <alignment horizontal="center" vertical="top"/>
    </xf>
    <xf numFmtId="0" fontId="27" fillId="4" borderId="40" xfId="0" applyFont="1" applyFill="1" applyBorder="1" applyAlignment="1">
      <alignment vertical="top"/>
    </xf>
    <xf numFmtId="0" fontId="3" fillId="4" borderId="40" xfId="0" applyFont="1" applyFill="1" applyBorder="1" applyAlignment="1">
      <alignment vertical="top"/>
    </xf>
    <xf numFmtId="0" fontId="27" fillId="0" borderId="0" xfId="0" applyFont="1" applyAlignment="1">
      <alignment vertical="top"/>
    </xf>
    <xf numFmtId="0" fontId="0" fillId="0" borderId="0" xfId="0" applyAlignment="1">
      <alignment vertical="top"/>
    </xf>
    <xf numFmtId="0" fontId="27" fillId="4" borderId="6" xfId="0" applyFont="1" applyFill="1" applyBorder="1" applyAlignment="1">
      <alignment vertical="top"/>
    </xf>
    <xf numFmtId="0" fontId="4" fillId="0" borderId="6" xfId="0" applyFont="1" applyBorder="1" applyAlignment="1">
      <alignment vertical="top"/>
    </xf>
    <xf numFmtId="0" fontId="27" fillId="4" borderId="22" xfId="0" applyFont="1" applyFill="1" applyBorder="1" applyAlignment="1">
      <alignment vertical="top"/>
    </xf>
    <xf numFmtId="0" fontId="26" fillId="4" borderId="6" xfId="0" applyFont="1" applyFill="1" applyBorder="1" applyAlignment="1">
      <alignment vertical="top"/>
    </xf>
    <xf numFmtId="0" fontId="26" fillId="4" borderId="6" xfId="0" applyFont="1" applyFill="1" applyBorder="1" applyAlignment="1">
      <alignment horizontal="center" vertical="top"/>
    </xf>
    <xf numFmtId="0" fontId="27" fillId="7" borderId="0" xfId="0" applyFont="1" applyFill="1" applyAlignment="1">
      <alignment vertical="top"/>
    </xf>
    <xf numFmtId="9" fontId="4" fillId="0" borderId="0" xfId="3" applyFont="1" applyBorder="1" applyAlignment="1">
      <alignment horizontal="center"/>
    </xf>
    <xf numFmtId="0" fontId="3" fillId="3" borderId="0" xfId="0" applyFont="1" applyFill="1" applyAlignment="1">
      <alignment horizontal="left" vertical="top" wrapText="1"/>
    </xf>
    <xf numFmtId="0" fontId="22" fillId="2" borderId="6" xfId="0" applyFont="1" applyFill="1" applyBorder="1"/>
    <xf numFmtId="0" fontId="4" fillId="0" borderId="6" xfId="0" applyFont="1" applyBorder="1"/>
    <xf numFmtId="0" fontId="0" fillId="0" borderId="38" xfId="0" applyBorder="1"/>
    <xf numFmtId="0" fontId="0" fillId="0" borderId="15" xfId="0" applyBorder="1"/>
    <xf numFmtId="0" fontId="26" fillId="2" borderId="6" xfId="0" applyFont="1" applyFill="1" applyBorder="1"/>
    <xf numFmtId="0" fontId="4" fillId="0" borderId="0" xfId="0" applyFont="1" applyAlignment="1">
      <alignment vertical="top" wrapText="1"/>
    </xf>
    <xf numFmtId="9" fontId="35" fillId="8" borderId="6" xfId="3" applyFont="1" applyFill="1" applyBorder="1" applyAlignment="1">
      <alignment horizontal="center"/>
    </xf>
    <xf numFmtId="9" fontId="35" fillId="10" borderId="6" xfId="3" applyFont="1" applyFill="1" applyBorder="1" applyAlignment="1">
      <alignment horizontal="center"/>
    </xf>
    <xf numFmtId="9" fontId="35" fillId="9" borderId="6" xfId="3" applyFont="1" applyFill="1" applyBorder="1" applyAlignment="1">
      <alignment horizontal="center"/>
    </xf>
    <xf numFmtId="9" fontId="35" fillId="11" borderId="6" xfId="3" applyFont="1" applyFill="1" applyBorder="1" applyAlignment="1">
      <alignment horizontal="center"/>
    </xf>
    <xf numFmtId="9" fontId="22" fillId="12" borderId="6" xfId="3" applyFont="1" applyFill="1" applyBorder="1" applyAlignment="1">
      <alignment horizontal="center"/>
    </xf>
    <xf numFmtId="0" fontId="36" fillId="18" borderId="44" xfId="0" applyFont="1" applyFill="1" applyBorder="1" applyAlignment="1">
      <alignment horizontal="center" vertical="center" wrapText="1"/>
    </xf>
    <xf numFmtId="0" fontId="36" fillId="18" borderId="33" xfId="0" applyFont="1" applyFill="1" applyBorder="1" applyAlignment="1">
      <alignment horizontal="center" vertical="center"/>
    </xf>
    <xf numFmtId="0" fontId="36" fillId="18" borderId="34" xfId="0" applyFont="1" applyFill="1" applyBorder="1" applyAlignment="1">
      <alignment horizontal="center" vertical="center"/>
    </xf>
    <xf numFmtId="0" fontId="9" fillId="0" borderId="0" xfId="0" applyFont="1" applyAlignment="1">
      <alignment horizontal="left"/>
    </xf>
    <xf numFmtId="0" fontId="17" fillId="0" borderId="2" xfId="0" applyFont="1" applyBorder="1"/>
    <xf numFmtId="0" fontId="17" fillId="0" borderId="1" xfId="0" applyFont="1" applyBorder="1"/>
    <xf numFmtId="0" fontId="17" fillId="0" borderId="0" xfId="0" applyFont="1"/>
    <xf numFmtId="0" fontId="37" fillId="0" borderId="0" xfId="0" applyFont="1" applyAlignment="1">
      <alignment horizontal="left"/>
    </xf>
    <xf numFmtId="1" fontId="37" fillId="0" borderId="0" xfId="0" applyNumberFormat="1" applyFont="1" applyAlignment="1">
      <alignment horizontal="center"/>
    </xf>
    <xf numFmtId="1" fontId="37" fillId="0" borderId="35" xfId="0" applyNumberFormat="1" applyFont="1" applyBorder="1" applyAlignment="1">
      <alignment horizontal="center"/>
    </xf>
    <xf numFmtId="1" fontId="37" fillId="0" borderId="36" xfId="0" applyNumberFormat="1" applyFont="1" applyBorder="1" applyAlignment="1">
      <alignment horizontal="center"/>
    </xf>
    <xf numFmtId="9" fontId="37" fillId="0" borderId="37" xfId="3" applyFont="1" applyBorder="1" applyAlignment="1" applyProtection="1">
      <alignment horizontal="center"/>
    </xf>
    <xf numFmtId="0" fontId="37" fillId="0" borderId="2" xfId="0" applyFont="1" applyBorder="1"/>
    <xf numFmtId="0" fontId="37" fillId="0" borderId="1" xfId="0" applyFont="1" applyBorder="1"/>
    <xf numFmtId="0" fontId="37" fillId="0" borderId="0" xfId="0" applyFont="1"/>
    <xf numFmtId="9" fontId="26" fillId="19" borderId="6" xfId="3" applyFont="1" applyFill="1" applyBorder="1" applyAlignment="1">
      <alignment horizontal="center"/>
    </xf>
    <xf numFmtId="0" fontId="38" fillId="0" borderId="0" xfId="0" applyFont="1" applyAlignment="1">
      <alignment horizontal="center"/>
    </xf>
    <xf numFmtId="0" fontId="14" fillId="19" borderId="6" xfId="0" applyFont="1" applyFill="1" applyBorder="1" applyAlignment="1">
      <alignment horizontal="center"/>
    </xf>
    <xf numFmtId="0" fontId="14" fillId="19" borderId="46" xfId="0" applyFont="1" applyFill="1" applyBorder="1"/>
    <xf numFmtId="0" fontId="14" fillId="19" borderId="27" xfId="0" applyFont="1" applyFill="1" applyBorder="1"/>
    <xf numFmtId="0" fontId="14" fillId="19" borderId="26" xfId="0" applyFont="1" applyFill="1" applyBorder="1"/>
    <xf numFmtId="0" fontId="36" fillId="18" borderId="6" xfId="0" applyFont="1" applyFill="1" applyBorder="1" applyAlignment="1">
      <alignment horizontal="left" vertical="center"/>
    </xf>
    <xf numFmtId="0" fontId="36" fillId="18" borderId="6" xfId="0" applyFont="1" applyFill="1" applyBorder="1" applyAlignment="1">
      <alignment horizontal="center" vertical="center"/>
    </xf>
    <xf numFmtId="0" fontId="1" fillId="0" borderId="6" xfId="0" applyFont="1" applyBorder="1"/>
    <xf numFmtId="9" fontId="26" fillId="20" borderId="6" xfId="3" applyFont="1" applyFill="1" applyBorder="1" applyAlignment="1">
      <alignment horizontal="center"/>
    </xf>
    <xf numFmtId="0" fontId="14" fillId="0" borderId="36" xfId="0" applyFont="1" applyBorder="1" applyAlignment="1" applyProtection="1">
      <alignment horizontal="left"/>
      <protection locked="0"/>
    </xf>
    <xf numFmtId="0" fontId="1" fillId="0" borderId="6" xfId="0" applyFont="1" applyBorder="1" applyAlignment="1">
      <alignment vertical="top"/>
    </xf>
    <xf numFmtId="0" fontId="0" fillId="0" borderId="69" xfId="0" pivotButton="1" applyBorder="1"/>
    <xf numFmtId="0" fontId="0" fillId="0" borderId="70" xfId="0" applyBorder="1"/>
    <xf numFmtId="0" fontId="0" fillId="0" borderId="71" xfId="0" applyBorder="1"/>
    <xf numFmtId="0" fontId="40" fillId="0" borderId="2" xfId="0" applyFont="1" applyBorder="1" applyProtection="1">
      <protection locked="0"/>
    </xf>
    <xf numFmtId="0" fontId="40" fillId="0" borderId="1" xfId="0" applyFont="1" applyBorder="1" applyProtection="1">
      <protection locked="0"/>
    </xf>
    <xf numFmtId="0" fontId="41" fillId="0" borderId="1" xfId="0" applyFont="1" applyBorder="1" applyProtection="1">
      <protection locked="0"/>
    </xf>
    <xf numFmtId="0" fontId="40" fillId="0" borderId="0" xfId="0" applyFont="1" applyAlignment="1" applyProtection="1">
      <alignment horizontal="center"/>
      <protection locked="0"/>
    </xf>
    <xf numFmtId="0" fontId="40" fillId="0" borderId="0" xfId="0" applyFont="1" applyAlignment="1" applyProtection="1">
      <alignment horizontal="center" wrapText="1"/>
      <protection locked="0"/>
    </xf>
    <xf numFmtId="0" fontId="40" fillId="0" borderId="0" xfId="0" applyFont="1" applyAlignment="1" applyProtection="1">
      <alignment horizontal="right" vertical="center"/>
      <protection locked="0"/>
    </xf>
    <xf numFmtId="0" fontId="40" fillId="0" borderId="3" xfId="0" applyFont="1" applyBorder="1" applyProtection="1">
      <protection locked="0"/>
    </xf>
    <xf numFmtId="0" fontId="40" fillId="0" borderId="3" xfId="0" applyFont="1" applyBorder="1" applyAlignment="1" applyProtection="1">
      <alignment wrapText="1"/>
      <protection locked="0"/>
    </xf>
    <xf numFmtId="0" fontId="42" fillId="18" borderId="46" xfId="0" applyFont="1" applyFill="1" applyBorder="1" applyAlignment="1">
      <alignment horizontal="left" vertical="center" wrapText="1"/>
    </xf>
    <xf numFmtId="0" fontId="40" fillId="0" borderId="0" xfId="0" applyFont="1" applyAlignment="1" applyProtection="1">
      <alignment wrapText="1"/>
      <protection locked="0"/>
    </xf>
    <xf numFmtId="0" fontId="42" fillId="18" borderId="26" xfId="0" applyFont="1" applyFill="1" applyBorder="1" applyAlignment="1">
      <alignment vertical="center" wrapText="1"/>
    </xf>
    <xf numFmtId="0" fontId="40" fillId="0" borderId="0" xfId="0" applyFont="1" applyProtection="1">
      <protection locked="0"/>
    </xf>
    <xf numFmtId="0" fontId="40" fillId="0" borderId="21" xfId="0" applyFont="1" applyBorder="1" applyProtection="1">
      <protection locked="0"/>
    </xf>
    <xf numFmtId="0" fontId="40" fillId="0" borderId="4" xfId="0" applyFont="1" applyBorder="1" applyProtection="1">
      <protection locked="0"/>
    </xf>
    <xf numFmtId="0" fontId="42" fillId="18" borderId="6" xfId="0" applyFont="1" applyFill="1" applyBorder="1" applyAlignment="1">
      <alignment horizontal="left" vertical="center" wrapText="1"/>
    </xf>
    <xf numFmtId="0" fontId="40" fillId="0" borderId="0" xfId="0" applyFont="1" applyAlignment="1" applyProtection="1">
      <alignment horizontal="left" wrapText="1"/>
      <protection locked="0"/>
    </xf>
    <xf numFmtId="0" fontId="40" fillId="0" borderId="0" xfId="0" applyFont="1" applyAlignment="1" applyProtection="1">
      <alignment horizontal="left"/>
      <protection locked="0"/>
    </xf>
    <xf numFmtId="0" fontId="40" fillId="0" borderId="4" xfId="0" applyFont="1" applyBorder="1" applyAlignment="1" applyProtection="1">
      <alignment horizontal="left"/>
      <protection locked="0"/>
    </xf>
    <xf numFmtId="0" fontId="40" fillId="0" borderId="4" xfId="0" applyFont="1" applyBorder="1" applyAlignment="1" applyProtection="1">
      <alignment horizontal="left" wrapText="1"/>
      <protection locked="0"/>
    </xf>
    <xf numFmtId="0" fontId="40" fillId="0" borderId="38" xfId="0" applyFont="1" applyBorder="1" applyProtection="1">
      <protection locked="0"/>
    </xf>
    <xf numFmtId="0" fontId="40" fillId="19" borderId="6" xfId="0" applyFont="1" applyFill="1" applyBorder="1" applyAlignment="1">
      <alignment horizontal="center"/>
    </xf>
    <xf numFmtId="0" fontId="42" fillId="18" borderId="65" xfId="0" applyFont="1" applyFill="1" applyBorder="1" applyAlignment="1">
      <alignment horizontal="center" vertical="center" wrapText="1"/>
    </xf>
    <xf numFmtId="0" fontId="42" fillId="9" borderId="66" xfId="0" applyFont="1" applyFill="1" applyBorder="1" applyAlignment="1" applyProtection="1">
      <alignment vertical="center" wrapText="1"/>
      <protection locked="0"/>
    </xf>
    <xf numFmtId="0" fontId="42" fillId="9" borderId="67" xfId="0" applyFont="1" applyFill="1" applyBorder="1" applyAlignment="1" applyProtection="1">
      <alignment vertical="center" wrapText="1"/>
      <protection locked="0"/>
    </xf>
    <xf numFmtId="0" fontId="42" fillId="9" borderId="68" xfId="0" applyFont="1" applyFill="1" applyBorder="1" applyAlignment="1" applyProtection="1">
      <alignment vertical="center" wrapText="1"/>
      <protection locked="0"/>
    </xf>
    <xf numFmtId="0" fontId="40" fillId="0" borderId="1" xfId="0" applyFont="1" applyBorder="1" applyAlignment="1" applyProtection="1">
      <alignment horizontal="center" vertical="center" wrapText="1"/>
      <protection locked="0"/>
    </xf>
    <xf numFmtId="0" fontId="42" fillId="11" borderId="0" xfId="0" applyFont="1" applyFill="1" applyAlignment="1">
      <alignment horizontal="center" vertical="center" wrapText="1"/>
    </xf>
    <xf numFmtId="0" fontId="42" fillId="11" borderId="0" xfId="0" applyFont="1" applyFill="1" applyAlignment="1" applyProtection="1">
      <alignment vertical="center" wrapText="1"/>
      <protection locked="0"/>
    </xf>
    <xf numFmtId="0" fontId="40" fillId="0" borderId="2" xfId="0" applyFont="1" applyBorder="1" applyAlignment="1" applyProtection="1">
      <alignment horizontal="center" vertical="center" wrapText="1"/>
      <protection locked="0"/>
    </xf>
    <xf numFmtId="0" fontId="40" fillId="0" borderId="1" xfId="0" applyFont="1" applyBorder="1" applyAlignment="1" applyProtection="1">
      <alignment wrapText="1"/>
      <protection locked="0"/>
    </xf>
    <xf numFmtId="0" fontId="40" fillId="0" borderId="73" xfId="0" applyFont="1" applyBorder="1" applyAlignment="1" applyProtection="1">
      <alignment horizontal="left" vertical="top" wrapText="1"/>
      <protection locked="0"/>
    </xf>
    <xf numFmtId="0" fontId="40" fillId="19" borderId="73" xfId="0" applyFont="1" applyFill="1" applyBorder="1" applyAlignment="1">
      <alignment horizontal="center"/>
    </xf>
    <xf numFmtId="0" fontId="40" fillId="0" borderId="42" xfId="0" applyFont="1" applyBorder="1" applyAlignment="1" applyProtection="1">
      <alignment horizontal="left" vertical="top"/>
      <protection locked="0"/>
    </xf>
    <xf numFmtId="0" fontId="45" fillId="3" borderId="22" xfId="0" applyFont="1" applyFill="1" applyBorder="1" applyAlignment="1">
      <alignment horizontal="center" vertical="top"/>
    </xf>
    <xf numFmtId="0" fontId="40" fillId="19" borderId="73" xfId="0" applyFont="1" applyFill="1" applyBorder="1" applyAlignment="1">
      <alignment horizontal="left"/>
    </xf>
    <xf numFmtId="0" fontId="40" fillId="0" borderId="40" xfId="0" applyFont="1" applyBorder="1" applyAlignment="1" applyProtection="1">
      <alignment horizontal="left" vertical="top" wrapText="1"/>
      <protection locked="0"/>
    </xf>
    <xf numFmtId="0" fontId="40" fillId="19" borderId="40" xfId="0" applyFont="1" applyFill="1" applyBorder="1" applyAlignment="1">
      <alignment horizontal="center"/>
    </xf>
    <xf numFmtId="0" fontId="40" fillId="0" borderId="41" xfId="0" applyFont="1" applyBorder="1" applyAlignment="1" applyProtection="1">
      <alignment horizontal="left" vertical="top" wrapText="1"/>
      <protection locked="0"/>
    </xf>
    <xf numFmtId="0" fontId="40" fillId="19" borderId="40" xfId="0" applyFont="1" applyFill="1" applyBorder="1" applyAlignment="1">
      <alignment horizontal="left"/>
    </xf>
    <xf numFmtId="0" fontId="40" fillId="0" borderId="6" xfId="0" applyFont="1" applyBorder="1" applyAlignment="1" applyProtection="1">
      <alignment horizontal="left" vertical="top" wrapText="1"/>
      <protection locked="0"/>
    </xf>
    <xf numFmtId="0" fontId="40" fillId="0" borderId="0" xfId="0" applyFont="1" applyAlignment="1" applyProtection="1">
      <alignment horizontal="center" vertical="center"/>
      <protection locked="0"/>
    </xf>
    <xf numFmtId="0" fontId="40" fillId="19" borderId="73" xfId="0" applyFont="1" applyFill="1" applyBorder="1" applyAlignment="1">
      <alignment horizontal="center" vertical="center"/>
    </xf>
    <xf numFmtId="0" fontId="40" fillId="19" borderId="40" xfId="0" applyFont="1" applyFill="1" applyBorder="1" applyAlignment="1">
      <alignment horizontal="center" vertical="center"/>
    </xf>
    <xf numFmtId="0" fontId="40" fillId="0" borderId="3" xfId="0" applyFont="1" applyBorder="1" applyAlignment="1" applyProtection="1">
      <alignment horizontal="center" vertical="center"/>
      <protection locked="0"/>
    </xf>
    <xf numFmtId="0" fontId="43" fillId="0" borderId="0" xfId="0" applyFont="1" applyAlignment="1" applyProtection="1">
      <alignment horizontal="center" vertical="center"/>
      <protection locked="0"/>
    </xf>
    <xf numFmtId="14" fontId="43" fillId="0" borderId="0" xfId="0" applyNumberFormat="1" applyFont="1" applyAlignment="1" applyProtection="1">
      <alignment horizontal="center" vertical="center"/>
      <protection locked="0"/>
    </xf>
    <xf numFmtId="0" fontId="40" fillId="0" borderId="4" xfId="0" applyFont="1" applyBorder="1" applyAlignment="1" applyProtection="1">
      <alignment horizontal="center" vertical="center"/>
      <protection locked="0"/>
    </xf>
    <xf numFmtId="0" fontId="40" fillId="0" borderId="1" xfId="0" applyFont="1" applyBorder="1" applyAlignment="1" applyProtection="1">
      <alignment horizontal="center" vertical="center"/>
      <protection locked="0"/>
    </xf>
    <xf numFmtId="0" fontId="14" fillId="0" borderId="72" xfId="0" applyFont="1" applyBorder="1"/>
    <xf numFmtId="1" fontId="35" fillId="8" borderId="6" xfId="0" applyNumberFormat="1" applyFont="1" applyFill="1" applyBorder="1" applyAlignment="1">
      <alignment horizontal="center" vertical="center"/>
    </xf>
    <xf numFmtId="0" fontId="22" fillId="13" borderId="6" xfId="0" applyFont="1" applyFill="1" applyBorder="1" applyAlignment="1">
      <alignment horizontal="left" vertical="top"/>
    </xf>
    <xf numFmtId="0" fontId="22" fillId="14" borderId="40" xfId="0" applyFont="1" applyFill="1" applyBorder="1" applyAlignment="1">
      <alignment horizontal="left" vertical="top"/>
    </xf>
    <xf numFmtId="0" fontId="22" fillId="15" borderId="40" xfId="0" applyFont="1" applyFill="1" applyBorder="1" applyAlignment="1">
      <alignment horizontal="left" vertical="top"/>
    </xf>
    <xf numFmtId="0" fontId="22" fillId="16" borderId="40" xfId="0" applyFont="1" applyFill="1" applyBorder="1" applyAlignment="1">
      <alignment horizontal="left" vertical="top"/>
    </xf>
    <xf numFmtId="0" fontId="22" fillId="17" borderId="40" xfId="0" applyFont="1" applyFill="1" applyBorder="1" applyAlignment="1">
      <alignment horizontal="left" vertical="top"/>
    </xf>
    <xf numFmtId="1" fontId="35" fillId="10" borderId="6" xfId="0" applyNumberFormat="1" applyFont="1" applyFill="1" applyBorder="1" applyAlignment="1">
      <alignment horizontal="center" vertical="center"/>
    </xf>
    <xf numFmtId="1" fontId="35" fillId="9" borderId="6" xfId="0" applyNumberFormat="1" applyFont="1" applyFill="1" applyBorder="1" applyAlignment="1">
      <alignment horizontal="center" vertical="center"/>
    </xf>
    <xf numFmtId="1" fontId="35" fillId="11" borderId="6" xfId="0" applyNumberFormat="1" applyFont="1" applyFill="1" applyBorder="1" applyAlignment="1">
      <alignment horizontal="center" vertical="center"/>
    </xf>
    <xf numFmtId="1" fontId="22" fillId="12" borderId="6" xfId="0" applyNumberFormat="1" applyFont="1" applyFill="1" applyBorder="1" applyAlignment="1">
      <alignment horizontal="center" vertical="center"/>
    </xf>
    <xf numFmtId="0" fontId="0" fillId="0" borderId="6" xfId="0" applyBorder="1" applyAlignment="1">
      <alignment horizontal="center" vertical="center"/>
    </xf>
    <xf numFmtId="1" fontId="35" fillId="8" borderId="63" xfId="0" applyNumberFormat="1" applyFont="1" applyFill="1" applyBorder="1" applyAlignment="1">
      <alignment horizontal="center" vertical="center"/>
    </xf>
    <xf numFmtId="1" fontId="35" fillId="10" borderId="63" xfId="0" applyNumberFormat="1" applyFont="1" applyFill="1" applyBorder="1" applyAlignment="1">
      <alignment horizontal="center" vertical="center"/>
    </xf>
    <xf numFmtId="1" fontId="35" fillId="9" borderId="63" xfId="0" applyNumberFormat="1" applyFont="1" applyFill="1" applyBorder="1" applyAlignment="1">
      <alignment horizontal="center" vertical="center"/>
    </xf>
    <xf numFmtId="1" fontId="35" fillId="11" borderId="63" xfId="0" applyNumberFormat="1" applyFont="1" applyFill="1" applyBorder="1" applyAlignment="1">
      <alignment horizontal="center" vertical="center"/>
    </xf>
    <xf numFmtId="0" fontId="0" fillId="0" borderId="63" xfId="0" applyBorder="1" applyAlignment="1">
      <alignment horizontal="center" vertical="center"/>
    </xf>
    <xf numFmtId="1" fontId="48" fillId="0" borderId="28" xfId="0" applyNumberFormat="1" applyFont="1" applyBorder="1" applyAlignment="1">
      <alignment horizontal="center" vertical="center"/>
    </xf>
    <xf numFmtId="1" fontId="48" fillId="0" borderId="29" xfId="0" applyNumberFormat="1" applyFont="1" applyBorder="1" applyAlignment="1">
      <alignment horizontal="center" vertical="center"/>
    </xf>
    <xf numFmtId="1" fontId="48" fillId="0" borderId="25" xfId="0" applyNumberFormat="1" applyFont="1" applyBorder="1" applyAlignment="1">
      <alignment horizontal="center" vertical="center"/>
    </xf>
    <xf numFmtId="1" fontId="48" fillId="0" borderId="25" xfId="0" applyNumberFormat="1" applyFont="1" applyBorder="1" applyAlignment="1">
      <alignment horizontal="right"/>
    </xf>
    <xf numFmtId="1" fontId="48" fillId="0" borderId="25" xfId="0" applyNumberFormat="1" applyFont="1" applyBorder="1" applyAlignment="1">
      <alignment horizontal="center"/>
    </xf>
    <xf numFmtId="1" fontId="48" fillId="0" borderId="43" xfId="0" applyNumberFormat="1" applyFont="1" applyBorder="1" applyAlignment="1">
      <alignment horizontal="center"/>
    </xf>
    <xf numFmtId="1" fontId="35" fillId="8" borderId="64" xfId="0" applyNumberFormat="1" applyFont="1" applyFill="1" applyBorder="1" applyAlignment="1">
      <alignment horizontal="center" vertical="center"/>
    </xf>
    <xf numFmtId="1" fontId="35" fillId="10" borderId="64" xfId="0" applyNumberFormat="1" applyFont="1" applyFill="1" applyBorder="1" applyAlignment="1">
      <alignment horizontal="center" vertical="center"/>
    </xf>
    <xf numFmtId="1" fontId="22" fillId="12" borderId="64" xfId="0" applyNumberFormat="1" applyFont="1" applyFill="1" applyBorder="1" applyAlignment="1">
      <alignment horizontal="center" vertical="center"/>
    </xf>
    <xf numFmtId="0" fontId="0" fillId="0" borderId="64" xfId="0" applyBorder="1" applyAlignment="1">
      <alignment horizontal="center" vertical="center"/>
    </xf>
    <xf numFmtId="1" fontId="35" fillId="11" borderId="64" xfId="0" applyNumberFormat="1" applyFont="1" applyFill="1" applyBorder="1" applyAlignment="1">
      <alignment horizontal="center" vertical="center"/>
    </xf>
    <xf numFmtId="1" fontId="35" fillId="9" borderId="64" xfId="0" applyNumberFormat="1" applyFont="1" applyFill="1" applyBorder="1" applyAlignment="1">
      <alignment horizontal="center" vertical="center"/>
    </xf>
    <xf numFmtId="1" fontId="22" fillId="12" borderId="63" xfId="0" applyNumberFormat="1" applyFont="1" applyFill="1" applyBorder="1" applyAlignment="1">
      <alignment horizontal="center" vertical="center"/>
    </xf>
    <xf numFmtId="0" fontId="14" fillId="19" borderId="72" xfId="0" applyFont="1" applyFill="1" applyBorder="1"/>
    <xf numFmtId="0" fontId="14" fillId="19" borderId="64" xfId="0" applyFont="1" applyFill="1" applyBorder="1" applyAlignment="1">
      <alignment horizontal="center" vertical="center"/>
    </xf>
    <xf numFmtId="0" fontId="14" fillId="19" borderId="6" xfId="0" applyFont="1" applyFill="1" applyBorder="1" applyAlignment="1">
      <alignment horizontal="center" vertical="center"/>
    </xf>
    <xf numFmtId="0" fontId="14" fillId="19" borderId="63" xfId="0" applyFont="1" applyFill="1" applyBorder="1" applyAlignment="1">
      <alignment horizontal="center" vertical="center"/>
    </xf>
    <xf numFmtId="0" fontId="35" fillId="18" borderId="69" xfId="0" applyFont="1" applyFill="1" applyBorder="1" applyAlignment="1">
      <alignment horizontal="center" vertical="center"/>
    </xf>
    <xf numFmtId="165" fontId="14" fillId="0" borderId="51" xfId="0" applyNumberFormat="1" applyFont="1" applyBorder="1" applyAlignment="1" applyProtection="1">
      <alignment horizontal="center"/>
      <protection locked="0"/>
    </xf>
    <xf numFmtId="165" fontId="25" fillId="0" borderId="50" xfId="0" applyNumberFormat="1" applyFont="1" applyBorder="1" applyAlignment="1" applyProtection="1">
      <alignment horizontal="center"/>
      <protection locked="0"/>
    </xf>
    <xf numFmtId="0" fontId="14" fillId="20" borderId="46" xfId="0" applyFont="1" applyFill="1" applyBorder="1" applyAlignment="1">
      <alignment horizontal="left"/>
    </xf>
    <xf numFmtId="0" fontId="14" fillId="20" borderId="26" xfId="0" applyFont="1" applyFill="1" applyBorder="1" applyAlignment="1">
      <alignment horizontal="left"/>
    </xf>
    <xf numFmtId="0" fontId="5" fillId="0" borderId="6" xfId="0" applyFont="1" applyBorder="1" applyAlignment="1">
      <alignment horizontal="left"/>
    </xf>
    <xf numFmtId="0" fontId="5" fillId="0" borderId="46" xfId="0" applyFont="1" applyBorder="1" applyAlignment="1">
      <alignment horizontal="left"/>
    </xf>
    <xf numFmtId="0" fontId="5" fillId="0" borderId="52" xfId="0" applyFont="1" applyBorder="1" applyAlignment="1">
      <alignment horizontal="left"/>
    </xf>
    <xf numFmtId="0" fontId="14" fillId="0" borderId="51" xfId="0" applyFont="1" applyBorder="1" applyAlignment="1" applyProtection="1">
      <alignment horizontal="left"/>
      <protection locked="0"/>
    </xf>
    <xf numFmtId="0" fontId="25" fillId="0" borderId="49" xfId="0" applyFont="1" applyBorder="1" applyAlignment="1" applyProtection="1">
      <alignment horizontal="left"/>
      <protection locked="0"/>
    </xf>
    <xf numFmtId="0" fontId="25" fillId="0" borderId="45" xfId="0" applyFont="1" applyBorder="1" applyAlignment="1" applyProtection="1">
      <alignment horizontal="left"/>
      <protection locked="0"/>
    </xf>
    <xf numFmtId="0" fontId="36" fillId="18" borderId="46" xfId="0" applyFont="1" applyFill="1" applyBorder="1" applyAlignment="1">
      <alignment horizontal="left" vertical="center"/>
    </xf>
    <xf numFmtId="0" fontId="36" fillId="18" borderId="26" xfId="0" applyFont="1" applyFill="1" applyBorder="1" applyAlignment="1">
      <alignment horizontal="left" vertical="center"/>
    </xf>
    <xf numFmtId="0" fontId="4" fillId="0" borderId="46" xfId="0" applyFont="1" applyBorder="1" applyAlignment="1" applyProtection="1">
      <alignment horizontal="left"/>
      <protection locked="0"/>
    </xf>
    <xf numFmtId="0" fontId="4" fillId="0" borderId="27" xfId="0" applyFont="1" applyBorder="1" applyAlignment="1" applyProtection="1">
      <alignment horizontal="left"/>
      <protection locked="0"/>
    </xf>
    <xf numFmtId="0" fontId="4" fillId="0" borderId="26" xfId="0" applyFont="1" applyBorder="1" applyAlignment="1" applyProtection="1">
      <alignment horizontal="left"/>
      <protection locked="0"/>
    </xf>
    <xf numFmtId="0" fontId="0" fillId="0" borderId="53" xfId="0" applyBorder="1" applyAlignment="1" applyProtection="1">
      <alignment horizontal="left"/>
      <protection locked="0"/>
    </xf>
    <xf numFmtId="0" fontId="0" fillId="0" borderId="24" xfId="0" applyBorder="1" applyAlignment="1" applyProtection="1">
      <alignment horizontal="left"/>
      <protection locked="0"/>
    </xf>
    <xf numFmtId="0" fontId="0" fillId="0" borderId="41" xfId="0" applyBorder="1" applyAlignment="1" applyProtection="1">
      <alignment horizontal="left"/>
      <protection locked="0"/>
    </xf>
    <xf numFmtId="0" fontId="0" fillId="0" borderId="16" xfId="0" applyBorder="1" applyAlignment="1" applyProtection="1">
      <alignment horizontal="left"/>
      <protection locked="0"/>
    </xf>
    <xf numFmtId="0" fontId="0" fillId="0" borderId="21" xfId="0" applyBorder="1" applyAlignment="1" applyProtection="1">
      <alignment horizontal="left"/>
      <protection locked="0"/>
    </xf>
    <xf numFmtId="0" fontId="0" fillId="0" borderId="17" xfId="0" applyBorder="1" applyAlignment="1" applyProtection="1">
      <alignment horizontal="left"/>
      <protection locked="0"/>
    </xf>
    <xf numFmtId="0" fontId="36" fillId="18" borderId="46" xfId="0" applyFont="1" applyFill="1" applyBorder="1" applyAlignment="1">
      <alignment horizontal="center" vertical="center"/>
    </xf>
    <xf numFmtId="0" fontId="36" fillId="18" borderId="27" xfId="0" applyFont="1" applyFill="1" applyBorder="1" applyAlignment="1">
      <alignment horizontal="center" vertical="center"/>
    </xf>
    <xf numFmtId="0" fontId="36" fillId="18" borderId="26" xfId="0" applyFont="1" applyFill="1" applyBorder="1" applyAlignment="1">
      <alignment horizontal="center" vertical="center"/>
    </xf>
    <xf numFmtId="0" fontId="14" fillId="0" borderId="6" xfId="0" applyFont="1" applyBorder="1" applyAlignment="1" applyProtection="1">
      <alignment horizontal="left"/>
      <protection locked="0"/>
    </xf>
    <xf numFmtId="0" fontId="25" fillId="0" borderId="6" xfId="0" applyFont="1" applyBorder="1" applyAlignment="1" applyProtection="1">
      <alignment horizontal="left"/>
      <protection locked="0"/>
    </xf>
    <xf numFmtId="0" fontId="25" fillId="0" borderId="46" xfId="0" applyFont="1" applyBorder="1" applyAlignment="1" applyProtection="1">
      <alignment horizontal="left"/>
      <protection locked="0"/>
    </xf>
    <xf numFmtId="0" fontId="25" fillId="0" borderId="52" xfId="0" applyFont="1" applyBorder="1" applyAlignment="1" applyProtection="1">
      <alignment horizontal="left"/>
      <protection locked="0"/>
    </xf>
    <xf numFmtId="0" fontId="14" fillId="0" borderId="6" xfId="0" applyFont="1" applyBorder="1" applyAlignment="1">
      <alignment horizontal="right" vertical="center" wrapText="1"/>
    </xf>
    <xf numFmtId="0" fontId="25" fillId="0" borderId="6" xfId="0" applyFont="1" applyBorder="1" applyAlignment="1">
      <alignment horizontal="right" vertical="center" wrapText="1"/>
    </xf>
    <xf numFmtId="0" fontId="26" fillId="0" borderId="6" xfId="0" applyFont="1" applyBorder="1" applyAlignment="1">
      <alignment horizontal="center" vertical="center" wrapText="1"/>
    </xf>
    <xf numFmtId="0" fontId="0" fillId="0" borderId="54" xfId="0" applyBorder="1" applyAlignment="1" applyProtection="1">
      <alignment horizontal="left"/>
      <protection locked="0"/>
    </xf>
    <xf numFmtId="0" fontId="0" fillId="0" borderId="55" xfId="0" applyBorder="1" applyAlignment="1" applyProtection="1">
      <alignment horizontal="left"/>
      <protection locked="0"/>
    </xf>
    <xf numFmtId="0" fontId="0" fillId="0" borderId="56" xfId="0" applyBorder="1" applyAlignment="1" applyProtection="1">
      <alignment horizontal="left"/>
      <protection locked="0"/>
    </xf>
    <xf numFmtId="0" fontId="7" fillId="0" borderId="54" xfId="0" applyFont="1" applyBorder="1" applyAlignment="1" applyProtection="1">
      <alignment horizontal="center"/>
      <protection locked="0"/>
    </xf>
    <xf numFmtId="0" fontId="7" fillId="0" borderId="55" xfId="0" applyFont="1" applyBorder="1" applyAlignment="1" applyProtection="1">
      <alignment horizontal="center"/>
      <protection locked="0"/>
    </xf>
    <xf numFmtId="0" fontId="7" fillId="0" borderId="56" xfId="0" applyFont="1" applyBorder="1" applyAlignment="1" applyProtection="1">
      <alignment horizontal="center"/>
      <protection locked="0"/>
    </xf>
    <xf numFmtId="0" fontId="7" fillId="0" borderId="16" xfId="0" applyFont="1" applyBorder="1" applyAlignment="1" applyProtection="1">
      <alignment horizontal="left"/>
      <protection locked="0"/>
    </xf>
    <xf numFmtId="0" fontId="7" fillId="0" borderId="21" xfId="0" applyFont="1" applyBorder="1" applyAlignment="1" applyProtection="1">
      <alignment horizontal="left"/>
      <protection locked="0"/>
    </xf>
    <xf numFmtId="0" fontId="7" fillId="0" borderId="17" xfId="0" applyFont="1" applyBorder="1" applyAlignment="1" applyProtection="1">
      <alignment horizontal="left"/>
      <protection locked="0"/>
    </xf>
    <xf numFmtId="0" fontId="0" fillId="0" borderId="6" xfId="0" applyBorder="1" applyAlignment="1">
      <alignment horizontal="right"/>
    </xf>
    <xf numFmtId="0" fontId="5" fillId="0" borderId="57" xfId="0" applyFont="1" applyBorder="1" applyAlignment="1">
      <alignment horizontal="left"/>
    </xf>
    <xf numFmtId="0" fontId="5" fillId="0" borderId="58" xfId="0" applyFont="1" applyBorder="1" applyAlignment="1">
      <alignment horizontal="left"/>
    </xf>
    <xf numFmtId="0" fontId="14" fillId="0" borderId="47" xfId="0" applyFont="1" applyBorder="1" applyAlignment="1" applyProtection="1">
      <alignment horizontal="left"/>
      <protection locked="0"/>
    </xf>
    <xf numFmtId="0" fontId="25" fillId="0" borderId="27" xfId="0" applyFont="1" applyBorder="1" applyAlignment="1" applyProtection="1">
      <alignment horizontal="left"/>
      <protection locked="0"/>
    </xf>
    <xf numFmtId="0" fontId="25" fillId="0" borderId="26" xfId="0" applyFont="1" applyBorder="1" applyAlignment="1" applyProtection="1">
      <alignment horizontal="left"/>
      <protection locked="0"/>
    </xf>
    <xf numFmtId="0" fontId="5" fillId="0" borderId="33" xfId="0" applyFont="1" applyBorder="1" applyAlignment="1">
      <alignment horizontal="left"/>
    </xf>
    <xf numFmtId="0" fontId="5" fillId="0" borderId="59" xfId="0" applyFont="1" applyBorder="1" applyAlignment="1">
      <alignment horizontal="left"/>
    </xf>
    <xf numFmtId="0" fontId="5" fillId="0" borderId="34" xfId="0" applyFont="1" applyBorder="1" applyAlignment="1">
      <alignment horizontal="left"/>
    </xf>
    <xf numFmtId="0" fontId="9" fillId="0" borderId="3" xfId="0" applyFont="1" applyBorder="1" applyAlignment="1">
      <alignment horizontal="left"/>
    </xf>
    <xf numFmtId="0" fontId="9" fillId="0" borderId="10" xfId="0" applyFont="1" applyBorder="1" applyAlignment="1">
      <alignment horizontal="left"/>
    </xf>
    <xf numFmtId="0" fontId="5" fillId="0" borderId="26" xfId="0" applyFont="1" applyBorder="1" applyAlignment="1">
      <alignment horizontal="left"/>
    </xf>
    <xf numFmtId="0" fontId="5" fillId="0" borderId="47" xfId="0" applyFont="1" applyBorder="1" applyAlignment="1">
      <alignment horizontal="left"/>
    </xf>
    <xf numFmtId="0" fontId="5" fillId="0" borderId="27" xfId="0" applyFont="1" applyBorder="1" applyAlignment="1">
      <alignment horizontal="left"/>
    </xf>
    <xf numFmtId="164" fontId="14" fillId="0" borderId="48" xfId="0" applyNumberFormat="1" applyFont="1" applyBorder="1" applyAlignment="1" applyProtection="1">
      <alignment horizontal="left"/>
      <protection locked="0"/>
    </xf>
    <xf numFmtId="164" fontId="25" fillId="0" borderId="49" xfId="0" applyNumberFormat="1" applyFont="1" applyBorder="1" applyAlignment="1" applyProtection="1">
      <alignment horizontal="left"/>
      <protection locked="0"/>
    </xf>
    <xf numFmtId="164" fontId="25" fillId="0" borderId="50" xfId="0" applyNumberFormat="1" applyFont="1" applyBorder="1" applyAlignment="1" applyProtection="1">
      <alignment horizontal="left"/>
      <protection locked="0"/>
    </xf>
    <xf numFmtId="0" fontId="36" fillId="18" borderId="27" xfId="0" applyFont="1" applyFill="1" applyBorder="1" applyAlignment="1">
      <alignment horizontal="left" vertical="center"/>
    </xf>
    <xf numFmtId="0" fontId="42" fillId="11" borderId="9" xfId="0" applyFont="1" applyFill="1" applyBorder="1" applyAlignment="1">
      <alignment horizontal="center" vertical="center" wrapText="1"/>
    </xf>
    <xf numFmtId="0" fontId="40" fillId="0" borderId="75" xfId="0" applyFont="1" applyBorder="1" applyAlignment="1" applyProtection="1">
      <alignment horizontal="center"/>
      <protection locked="0"/>
    </xf>
    <xf numFmtId="0" fontId="40" fillId="0" borderId="76" xfId="0" applyFont="1" applyBorder="1" applyAlignment="1" applyProtection="1">
      <alignment horizontal="center"/>
      <protection locked="0"/>
    </xf>
    <xf numFmtId="0" fontId="40" fillId="0" borderId="2" xfId="0" applyFont="1" applyBorder="1" applyAlignment="1" applyProtection="1">
      <alignment horizontal="center"/>
      <protection locked="0"/>
    </xf>
    <xf numFmtId="0" fontId="40" fillId="0" borderId="60" xfId="0" applyFont="1" applyBorder="1" applyAlignment="1" applyProtection="1">
      <alignment horizontal="right" vertical="center" wrapText="1"/>
      <protection locked="0"/>
    </xf>
    <xf numFmtId="0" fontId="40" fillId="0" borderId="14" xfId="0" applyFont="1" applyBorder="1" applyAlignment="1" applyProtection="1">
      <alignment horizontal="right" vertical="center"/>
      <protection locked="0"/>
    </xf>
    <xf numFmtId="0" fontId="40" fillId="0" borderId="61" xfId="0" applyFont="1" applyBorder="1" applyAlignment="1" applyProtection="1">
      <alignment horizontal="right" vertical="center"/>
      <protection locked="0"/>
    </xf>
    <xf numFmtId="0" fontId="40" fillId="0" borderId="42" xfId="0" applyFont="1" applyBorder="1" applyAlignment="1" applyProtection="1">
      <alignment horizontal="right" vertical="center"/>
      <protection locked="0"/>
    </xf>
    <xf numFmtId="0" fontId="40" fillId="0" borderId="53" xfId="0" applyFont="1" applyBorder="1" applyAlignment="1" applyProtection="1">
      <alignment horizontal="right" vertical="center"/>
      <protection locked="0"/>
    </xf>
    <xf numFmtId="0" fontId="40" fillId="0" borderId="41" xfId="0" applyFont="1" applyBorder="1" applyAlignment="1" applyProtection="1">
      <alignment horizontal="right" vertical="center"/>
      <protection locked="0"/>
    </xf>
    <xf numFmtId="0" fontId="40" fillId="0" borderId="6" xfId="0" applyFont="1" applyBorder="1" applyAlignment="1" applyProtection="1">
      <alignment horizontal="center"/>
      <protection locked="0"/>
    </xf>
    <xf numFmtId="0" fontId="40" fillId="19" borderId="46" xfId="0" applyFont="1" applyFill="1" applyBorder="1" applyAlignment="1">
      <alignment horizontal="left"/>
    </xf>
    <xf numFmtId="0" fontId="40" fillId="19" borderId="27" xfId="0" applyFont="1" applyFill="1" applyBorder="1" applyAlignment="1">
      <alignment horizontal="left"/>
    </xf>
    <xf numFmtId="0" fontId="40" fillId="19" borderId="26" xfId="0" applyFont="1" applyFill="1" applyBorder="1" applyAlignment="1">
      <alignment horizontal="left"/>
    </xf>
    <xf numFmtId="0" fontId="4" fillId="3" borderId="46" xfId="0" applyFont="1" applyFill="1" applyBorder="1" applyAlignment="1">
      <alignment horizontal="left" vertical="top" wrapText="1"/>
    </xf>
    <xf numFmtId="0" fontId="1" fillId="3" borderId="27" xfId="0" applyFont="1" applyFill="1" applyBorder="1" applyAlignment="1">
      <alignment horizontal="left" vertical="top" wrapText="1"/>
    </xf>
    <xf numFmtId="0" fontId="1" fillId="3" borderId="26" xfId="0" applyFont="1" applyFill="1" applyBorder="1" applyAlignment="1">
      <alignment horizontal="left" vertical="top" wrapText="1"/>
    </xf>
    <xf numFmtId="0" fontId="1" fillId="3" borderId="46" xfId="0" applyFont="1" applyFill="1" applyBorder="1" applyAlignment="1">
      <alignment horizontal="left" vertical="top" wrapText="1"/>
    </xf>
    <xf numFmtId="0" fontId="1" fillId="3" borderId="0" xfId="0" applyFont="1" applyFill="1" applyAlignment="1">
      <alignment horizontal="left" vertical="top" wrapText="1"/>
    </xf>
    <xf numFmtId="0" fontId="20" fillId="3" borderId="0" xfId="0" applyFont="1" applyFill="1" applyAlignment="1">
      <alignment horizontal="left" wrapText="1"/>
    </xf>
    <xf numFmtId="0" fontId="25" fillId="3" borderId="0" xfId="0" applyFont="1" applyFill="1" applyAlignment="1">
      <alignment horizontal="left" vertical="top" wrapText="1"/>
    </xf>
    <xf numFmtId="0" fontId="28" fillId="3" borderId="0" xfId="0" applyFont="1" applyFill="1" applyAlignment="1">
      <alignment horizontal="left" vertical="top" wrapText="1"/>
    </xf>
    <xf numFmtId="0" fontId="4" fillId="3" borderId="6" xfId="0" applyFont="1" applyFill="1" applyBorder="1" applyAlignment="1">
      <alignment horizontal="left" vertical="top" wrapText="1"/>
    </xf>
    <xf numFmtId="0" fontId="1" fillId="3" borderId="6" xfId="0" applyFont="1" applyFill="1" applyBorder="1" applyAlignment="1">
      <alignment horizontal="left" vertical="top" wrapText="1"/>
    </xf>
    <xf numFmtId="0" fontId="1" fillId="3" borderId="0" xfId="0" applyFont="1" applyFill="1" applyAlignment="1">
      <alignment horizontal="left" wrapText="1"/>
    </xf>
    <xf numFmtId="0" fontId="3" fillId="3" borderId="0" xfId="0" applyFont="1" applyFill="1" applyAlignment="1">
      <alignment horizontal="left" vertical="top" wrapText="1"/>
    </xf>
    <xf numFmtId="0" fontId="14" fillId="3" borderId="0" xfId="0" applyFont="1" applyFill="1" applyAlignment="1">
      <alignment horizontal="left" vertical="top" wrapText="1"/>
    </xf>
    <xf numFmtId="0" fontId="4" fillId="3" borderId="0" xfId="0" applyFont="1" applyFill="1" applyAlignment="1">
      <alignment horizontal="left" vertical="top" wrapText="1"/>
    </xf>
    <xf numFmtId="0" fontId="1" fillId="3" borderId="0" xfId="0" applyFont="1" applyFill="1" applyAlignment="1">
      <alignment horizontal="left" vertical="top"/>
    </xf>
    <xf numFmtId="0" fontId="16" fillId="4" borderId="31" xfId="0" applyFont="1" applyFill="1" applyBorder="1" applyAlignment="1">
      <alignment horizontal="center" wrapText="1"/>
    </xf>
    <xf numFmtId="0" fontId="16" fillId="4" borderId="62" xfId="0" applyFont="1" applyFill="1" applyBorder="1" applyAlignment="1">
      <alignment horizontal="center" wrapText="1"/>
    </xf>
    <xf numFmtId="0" fontId="3" fillId="3" borderId="0" xfId="0" applyFont="1" applyFill="1" applyAlignment="1">
      <alignment horizontal="left"/>
    </xf>
    <xf numFmtId="0" fontId="0" fillId="3" borderId="0" xfId="0" applyFill="1" applyAlignment="1">
      <alignment horizontal="left"/>
    </xf>
    <xf numFmtId="0" fontId="0" fillId="0" borderId="60" xfId="0" applyBorder="1" applyAlignment="1">
      <alignment horizontal="left"/>
    </xf>
    <xf numFmtId="0" fontId="0" fillId="0" borderId="14" xfId="0" applyBorder="1" applyAlignment="1">
      <alignment horizontal="left"/>
    </xf>
    <xf numFmtId="0" fontId="0" fillId="0" borderId="61" xfId="0" applyBorder="1" applyAlignment="1">
      <alignment horizontal="left"/>
    </xf>
    <xf numFmtId="0" fontId="0" fillId="0" borderId="42" xfId="0" applyBorder="1" applyAlignment="1">
      <alignment horizontal="left"/>
    </xf>
    <xf numFmtId="0" fontId="0" fillId="0" borderId="53" xfId="0" applyBorder="1" applyAlignment="1">
      <alignment horizontal="left"/>
    </xf>
    <xf numFmtId="0" fontId="0" fillId="0" borderId="41" xfId="0" applyBorder="1" applyAlignment="1">
      <alignment horizontal="left"/>
    </xf>
    <xf numFmtId="0" fontId="16" fillId="4" borderId="46" xfId="0" applyFont="1" applyFill="1" applyBorder="1" applyAlignment="1">
      <alignment horizontal="center" wrapText="1"/>
    </xf>
    <xf numFmtId="0" fontId="16" fillId="4" borderId="27" xfId="0" applyFont="1" applyFill="1" applyBorder="1" applyAlignment="1">
      <alignment horizontal="center" wrapText="1"/>
    </xf>
    <xf numFmtId="0" fontId="16" fillId="4" borderId="26" xfId="0" applyFont="1" applyFill="1" applyBorder="1" applyAlignment="1">
      <alignment horizontal="center" wrapText="1"/>
    </xf>
    <xf numFmtId="0" fontId="3" fillId="0" borderId="6" xfId="0" applyFont="1" applyBorder="1" applyAlignment="1">
      <alignment horizontal="center" vertical="center"/>
    </xf>
    <xf numFmtId="0" fontId="3" fillId="3" borderId="0" xfId="0" applyFont="1" applyFill="1" applyAlignment="1">
      <alignment horizontal="left" wrapText="1"/>
    </xf>
    <xf numFmtId="0" fontId="0" fillId="3" borderId="0" xfId="0" applyFill="1" applyAlignment="1">
      <alignment horizontal="left" wrapText="1"/>
    </xf>
    <xf numFmtId="0" fontId="4" fillId="3" borderId="0" xfId="0" applyFont="1" applyFill="1" applyAlignment="1">
      <alignment horizontal="left"/>
    </xf>
    <xf numFmtId="0" fontId="4" fillId="0" borderId="0" xfId="0" applyFont="1"/>
    <xf numFmtId="0" fontId="40" fillId="21" borderId="6" xfId="0" applyFont="1" applyFill="1" applyBorder="1" applyAlignment="1" applyProtection="1">
      <alignment horizontal="left" vertical="top" wrapText="1"/>
      <protection locked="0"/>
    </xf>
    <xf numFmtId="0" fontId="40" fillId="21" borderId="40" xfId="0" applyFont="1" applyFill="1" applyBorder="1" applyAlignment="1" applyProtection="1">
      <alignment horizontal="left" vertical="top" wrapText="1"/>
      <protection locked="0"/>
    </xf>
    <xf numFmtId="0" fontId="42" fillId="21" borderId="0" xfId="0" applyFont="1" applyFill="1" applyAlignment="1">
      <alignment horizontal="center" vertical="center" wrapText="1"/>
    </xf>
    <xf numFmtId="0" fontId="42" fillId="21" borderId="0" xfId="0" applyFont="1" applyFill="1" applyAlignment="1">
      <alignment horizontal="center" vertical="center" wrapText="1"/>
    </xf>
    <xf numFmtId="0" fontId="42" fillId="21" borderId="9" xfId="0" applyFont="1" applyFill="1" applyBorder="1" applyAlignment="1">
      <alignment horizontal="center" vertical="center" wrapText="1"/>
    </xf>
    <xf numFmtId="0" fontId="47" fillId="21" borderId="0" xfId="0" applyFont="1" applyFill="1" applyAlignment="1">
      <alignment wrapText="1"/>
    </xf>
    <xf numFmtId="0" fontId="46" fillId="21" borderId="0" xfId="0" applyFont="1" applyFill="1" applyAlignment="1">
      <alignment vertical="center" wrapText="1"/>
    </xf>
    <xf numFmtId="0" fontId="40" fillId="21" borderId="41" xfId="0" applyFont="1" applyFill="1" applyBorder="1" applyAlignment="1" applyProtection="1">
      <alignment horizontal="left" vertical="top" wrapText="1"/>
      <protection locked="0"/>
    </xf>
    <xf numFmtId="0" fontId="42" fillId="0" borderId="0" xfId="0" applyFont="1" applyFill="1" applyAlignment="1">
      <alignment horizontal="center" vertical="center" wrapText="1"/>
    </xf>
    <xf numFmtId="0" fontId="42" fillId="0" borderId="0" xfId="0" applyFont="1" applyFill="1" applyAlignment="1">
      <alignment horizontal="center" vertical="center" wrapText="1"/>
    </xf>
    <xf numFmtId="0" fontId="40" fillId="0" borderId="73" xfId="0" applyFont="1" applyFill="1" applyBorder="1" applyAlignment="1" applyProtection="1">
      <alignment horizontal="left" vertical="top" wrapText="1"/>
      <protection locked="0"/>
    </xf>
    <xf numFmtId="0" fontId="40" fillId="0" borderId="74" xfId="0" applyFont="1" applyFill="1" applyBorder="1" applyAlignment="1">
      <alignment horizontal="left" vertical="top" wrapText="1"/>
    </xf>
    <xf numFmtId="0" fontId="40" fillId="0" borderId="6" xfId="0" applyFont="1" applyFill="1" applyBorder="1" applyAlignment="1" applyProtection="1">
      <alignment horizontal="left" vertical="top" wrapText="1"/>
      <protection locked="0"/>
    </xf>
    <xf numFmtId="0" fontId="40" fillId="0" borderId="40" xfId="0" applyFont="1" applyFill="1" applyBorder="1" applyAlignment="1" applyProtection="1">
      <alignment horizontal="left" vertical="top" wrapText="1"/>
      <protection locked="0"/>
    </xf>
    <xf numFmtId="0" fontId="40" fillId="0" borderId="40" xfId="0" applyFont="1" applyFill="1" applyBorder="1" applyAlignment="1">
      <alignment horizontal="center" vertical="center"/>
    </xf>
    <xf numFmtId="0" fontId="42" fillId="0" borderId="9" xfId="0" applyFont="1" applyFill="1" applyBorder="1" applyAlignment="1">
      <alignment horizontal="center" vertical="center" wrapText="1"/>
    </xf>
    <xf numFmtId="0" fontId="42" fillId="22" borderId="0" xfId="0" applyFont="1" applyFill="1" applyAlignment="1">
      <alignment horizontal="center" vertical="center" wrapText="1"/>
    </xf>
    <xf numFmtId="0" fontId="42" fillId="22" borderId="9" xfId="0" applyFont="1" applyFill="1" applyBorder="1" applyAlignment="1">
      <alignment horizontal="center" vertical="center" wrapText="1"/>
    </xf>
  </cellXfs>
  <cellStyles count="4">
    <cellStyle name="Normal" xfId="0" builtinId="0"/>
    <cellStyle name="Normal_Encuesta en blanco" xfId="1" xr:uid="{00000000-0005-0000-0000-000001000000}"/>
    <cellStyle name="Normal_Mapa Pagel V1.7" xfId="2" xr:uid="{00000000-0005-0000-0000-000002000000}"/>
    <cellStyle name="Porcentaje" xfId="3" builtinId="5"/>
  </cellStyles>
  <dxfs count="130">
    <dxf>
      <font>
        <b/>
        <i val="0"/>
        <color theme="0"/>
      </font>
      <fill>
        <patternFill>
          <bgColor rgb="FFC8175E"/>
        </patternFill>
      </fill>
    </dxf>
    <dxf>
      <font>
        <b/>
        <i val="0"/>
        <color theme="0"/>
      </font>
      <fill>
        <patternFill>
          <bgColor rgb="FFFDBD2C"/>
        </patternFill>
      </fill>
    </dxf>
    <dxf>
      <font>
        <b/>
        <i val="0"/>
        <color theme="0"/>
      </font>
      <fill>
        <patternFill>
          <bgColor rgb="FF86C82D"/>
        </patternFill>
      </fill>
    </dxf>
    <dxf>
      <font>
        <b/>
        <i val="0"/>
        <color theme="0"/>
      </font>
      <fill>
        <patternFill>
          <bgColor rgb="FF094CA4"/>
        </patternFill>
      </fill>
    </dxf>
    <dxf>
      <font>
        <b/>
        <i val="0"/>
      </font>
      <fill>
        <patternFill>
          <bgColor rgb="FF3EB6BB"/>
        </patternFill>
      </fill>
    </dxf>
    <dxf>
      <font>
        <b/>
        <i val="0"/>
      </font>
      <fill>
        <patternFill>
          <bgColor rgb="FFB5E5F9"/>
        </patternFill>
      </fill>
    </dxf>
    <dxf>
      <font>
        <b/>
        <i val="0"/>
        <color theme="0"/>
      </font>
      <fill>
        <patternFill>
          <bgColor rgb="FFC8175E"/>
        </patternFill>
      </fill>
    </dxf>
    <dxf>
      <font>
        <b/>
        <i val="0"/>
        <color theme="0"/>
      </font>
      <fill>
        <patternFill>
          <bgColor rgb="FFFDBD2C"/>
        </patternFill>
      </fill>
    </dxf>
    <dxf>
      <font>
        <b/>
        <i val="0"/>
        <color theme="0"/>
      </font>
      <fill>
        <patternFill>
          <bgColor rgb="FF86C82D"/>
        </patternFill>
      </fill>
    </dxf>
    <dxf>
      <font>
        <b/>
        <i val="0"/>
        <color theme="0"/>
      </font>
      <fill>
        <patternFill>
          <bgColor rgb="FF094CA4"/>
        </patternFill>
      </fill>
    </dxf>
    <dxf>
      <font>
        <b/>
        <i val="0"/>
      </font>
      <fill>
        <patternFill>
          <bgColor rgb="FF3EB6BB"/>
        </patternFill>
      </fill>
    </dxf>
    <dxf>
      <font>
        <sz val="12"/>
      </font>
    </dxf>
    <dxf>
      <font>
        <b/>
        <sz val="11"/>
        <color theme="0"/>
      </font>
      <fill>
        <patternFill patternType="solid">
          <fgColor indexed="64"/>
          <bgColor rgb="FF009EE5"/>
        </patternFill>
      </fill>
      <alignment horizontal="center" vertical="center" readingOrder="0"/>
    </dxf>
    <dxf>
      <fill>
        <patternFill patternType="solid">
          <bgColor rgb="FFB5E5F9"/>
        </patternFill>
      </fill>
    </dxf>
    <dxf>
      <fill>
        <patternFill patternType="solid">
          <bgColor rgb="FFB5E5F9"/>
        </patternFill>
      </fill>
    </dxf>
    <dxf>
      <font>
        <color auto="1"/>
      </font>
    </dxf>
    <dxf>
      <border>
        <left style="thin">
          <color indexed="64"/>
        </left>
        <right style="thin">
          <color indexed="64"/>
        </right>
        <vertical style="thin">
          <color indexed="64"/>
        </vertical>
        <horizontal style="thin">
          <color indexed="64"/>
        </horizontal>
      </border>
    </dxf>
    <dxf>
      <font>
        <color auto="1"/>
      </font>
    </dxf>
    <dxf>
      <font>
        <color theme="0"/>
      </font>
    </dxf>
    <dxf>
      <font>
        <b/>
        <color theme="0"/>
      </font>
    </dxf>
    <dxf>
      <font>
        <sz val="12"/>
      </font>
    </dxf>
    <dxf>
      <font>
        <b/>
      </font>
    </dxf>
    <dxf>
      <font>
        <sz val="12"/>
      </font>
    </dxf>
    <dxf>
      <border>
        <left style="medium">
          <color indexed="64"/>
        </left>
      </border>
    </dxf>
    <dxf>
      <border>
        <left style="medium">
          <color indexed="64"/>
        </left>
      </border>
    </dxf>
    <dxf>
      <font>
        <sz val="14"/>
      </font>
    </dxf>
    <dxf>
      <font>
        <sz val="14"/>
      </font>
    </dxf>
    <dxf>
      <font>
        <sz val="14"/>
      </font>
    </dxf>
    <dxf>
      <font>
        <sz val="14"/>
      </font>
    </dxf>
    <dxf>
      <border>
        <left style="medium">
          <color indexed="64"/>
        </left>
        <right style="medium">
          <color indexed="64"/>
        </right>
      </border>
    </dxf>
    <dxf>
      <border>
        <left style="medium">
          <color indexed="64"/>
        </left>
        <right style="medium">
          <color indexed="64"/>
        </right>
      </border>
    </dxf>
    <dxf>
      <border>
        <left style="medium">
          <color indexed="64"/>
        </lef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name val="Arial"/>
        <scheme val="none"/>
      </font>
    </dxf>
    <dxf>
      <font>
        <b/>
      </font>
    </dxf>
    <dxf>
      <font>
        <b/>
      </font>
    </dxf>
    <dxf>
      <font>
        <color theme="0"/>
      </font>
    </dxf>
    <dxf>
      <font>
        <color theme="0"/>
      </font>
    </dxf>
    <dxf>
      <font>
        <b/>
      </font>
    </dxf>
    <dxf>
      <font>
        <b/>
      </font>
    </dxf>
    <dxf>
      <fill>
        <patternFill patternType="solid">
          <fgColor indexed="64"/>
          <bgColor rgb="FF3EB6BB"/>
        </patternFill>
      </fill>
    </dxf>
    <dxf>
      <fill>
        <patternFill patternType="solid">
          <fgColor indexed="64"/>
          <bgColor rgb="FF3EB6BB"/>
        </patternFill>
      </fill>
    </dxf>
    <dxf>
      <fill>
        <patternFill patternType="solid">
          <fgColor indexed="64"/>
          <bgColor rgb="FF094CA4"/>
        </patternFill>
      </fill>
    </dxf>
    <dxf>
      <fill>
        <patternFill patternType="solid">
          <fgColor indexed="64"/>
          <bgColor rgb="FF094CA4"/>
        </patternFill>
      </fill>
    </dxf>
    <dxf>
      <fill>
        <patternFill patternType="solid">
          <fgColor indexed="64"/>
          <bgColor rgb="FFFDBD2C"/>
        </patternFill>
      </fill>
    </dxf>
    <dxf>
      <fill>
        <patternFill patternType="solid">
          <fgColor indexed="64"/>
          <bgColor rgb="FFFDBD2C"/>
        </patternFill>
      </fill>
    </dxf>
    <dxf>
      <font>
        <color theme="0"/>
      </font>
      <fill>
        <patternFill patternType="solid">
          <fgColor indexed="64"/>
          <bgColor rgb="FFC8175E"/>
        </patternFill>
      </fill>
    </dxf>
    <dxf>
      <font>
        <color theme="0"/>
      </font>
      <fill>
        <patternFill patternType="solid">
          <fgColor indexed="64"/>
          <bgColor rgb="FFC8175E"/>
        </patternFill>
      </fill>
    </dxf>
    <dxf>
      <font>
        <color theme="0"/>
      </font>
      <fill>
        <patternFill patternType="solid">
          <fgColor indexed="64"/>
          <bgColor rgb="FF86C82D"/>
        </patternFill>
      </fill>
    </dxf>
    <dxf>
      <font>
        <color theme="0"/>
      </font>
      <fill>
        <patternFill patternType="solid">
          <fgColor indexed="64"/>
          <bgColor rgb="FF86C82D"/>
        </patternFill>
      </fill>
    </dxf>
    <dxf>
      <fill>
        <patternFill patternType="solid">
          <bgColor rgb="FF3EB6BB"/>
        </patternFill>
      </fill>
    </dxf>
    <dxf>
      <fill>
        <patternFill patternType="solid">
          <bgColor rgb="FF094CA4"/>
        </patternFill>
      </fill>
    </dxf>
    <dxf>
      <fill>
        <patternFill patternType="solid">
          <bgColor rgb="FFFDBD2C"/>
        </patternFill>
      </fill>
    </dxf>
    <dxf>
      <font>
        <sz val="12"/>
      </font>
    </dxf>
    <dxf>
      <font>
        <color theme="0"/>
      </font>
    </dxf>
    <dxf>
      <font>
        <color theme="0"/>
      </font>
    </dxf>
    <dxf>
      <font>
        <b val="0"/>
      </font>
    </dxf>
    <dxf>
      <fill>
        <patternFill patternType="solid">
          <bgColor rgb="FFC8175E"/>
        </patternFill>
      </fill>
    </dxf>
    <dxf>
      <alignment vertical="center" readingOrder="0"/>
    </dxf>
    <dxf>
      <fill>
        <patternFill patternType="solid">
          <bgColor rgb="FF86C82D"/>
        </patternFill>
      </fill>
    </dxf>
    <dxf>
      <border>
        <left style="thin">
          <color indexed="64"/>
        </left>
        <right style="thin">
          <color indexed="64"/>
        </right>
        <top style="thin">
          <color indexed="64"/>
        </top>
        <bottom style="thin">
          <color indexed="64"/>
        </bottom>
      </border>
    </dxf>
    <dxf>
      <alignment horizontal="center" readingOrder="0"/>
    </dxf>
    <dxf>
      <fill>
        <patternFill patternType="none">
          <fgColor indexed="64"/>
          <bgColor auto="1"/>
        </patternFill>
      </fill>
    </dxf>
    <dxf>
      <font>
        <b/>
        <sz val="11"/>
        <name val="Arial Narrow"/>
        <scheme val="none"/>
      </font>
      <numFmt numFmtId="0" formatCode="General"/>
      <fill>
        <patternFill>
          <bgColor indexed="64"/>
        </patternFill>
      </fill>
      <alignment vertical="top" readingOrder="0"/>
    </dxf>
    <dxf>
      <font>
        <b/>
        <sz val="11"/>
        <name val="Arial Narrow"/>
        <scheme val="none"/>
      </font>
      <numFmt numFmtId="0" formatCode="General"/>
      <fill>
        <patternFill>
          <bgColor indexed="64"/>
        </patternFill>
      </fill>
      <alignment vertical="top" readingOrder="0"/>
    </dxf>
    <dxf>
      <font>
        <b/>
        <sz val="11"/>
        <name val="Arial Narrow"/>
        <scheme val="none"/>
      </font>
      <numFmt numFmtId="0" formatCode="General"/>
      <fill>
        <patternFill>
          <bgColor indexed="64"/>
        </patternFill>
      </fill>
      <alignment vertical="top" readingOrder="0"/>
    </dxf>
    <dxf>
      <font>
        <b/>
        <sz val="11"/>
        <name val="Arial Narrow"/>
        <scheme val="none"/>
      </font>
      <numFmt numFmtId="0" formatCode="General"/>
      <fill>
        <patternFill>
          <bgColor indexed="64"/>
        </patternFill>
      </fill>
      <alignment vertical="top" readingOrder="0"/>
    </dxf>
    <dxf>
      <alignment horizontal="left" readingOrder="0"/>
    </dxf>
    <dxf>
      <font>
        <b/>
        <sz val="11"/>
        <name val="Arial Narrow"/>
        <scheme val="none"/>
      </font>
      <numFmt numFmtId="0" formatCode="General"/>
      <fill>
        <patternFill>
          <bgColor indexed="64"/>
        </patternFill>
      </fill>
      <alignment horizontal="center" vertical="top" readingOrder="0"/>
    </dxf>
    <dxf>
      <alignment horizontal="right" readingOrder="0"/>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sz val="12"/>
      </font>
      <numFmt numFmtId="1" formatCode="0"/>
      <alignment horizontal="center" readingOrder="0"/>
    </dxf>
    <dxf>
      <font>
        <b/>
        <sz val="12"/>
      </font>
      <numFmt numFmtId="1" formatCode="0"/>
      <alignment horizontal="center" readingOrder="0"/>
    </dxf>
    <dxf>
      <font>
        <b/>
        <sz val="12"/>
      </font>
      <numFmt numFmtId="1" formatCode="0"/>
      <alignment horizontal="center" readingOrder="0"/>
    </dxf>
    <dxf>
      <border>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sz val="12"/>
      </font>
      <numFmt numFmtId="1" formatCode="0"/>
      <alignment horizontal="center" readingOrder="0"/>
    </dxf>
    <dxf>
      <font>
        <b/>
        <sz val="12"/>
      </font>
      <numFmt numFmtId="1" formatCode="0"/>
      <alignment horizontal="center" readingOrder="0"/>
    </dxf>
    <dxf>
      <font>
        <b/>
        <sz val="12"/>
      </font>
      <numFmt numFmtId="1" formatCode="0"/>
      <alignment horizontal="center" readingOrder="0"/>
    </dxf>
    <dxf>
      <font>
        <b/>
        <sz val="12"/>
      </font>
      <numFmt numFmtId="1" formatCode="0"/>
      <alignment horizontal="center" readingOrder="0"/>
    </dxf>
    <dxf>
      <border>
        <right style="thin">
          <color indexed="64"/>
        </right>
        <bottom style="thin">
          <color indexed="64"/>
        </bottom>
      </border>
    </dxf>
    <dxf>
      <border>
        <right style="thin">
          <color indexed="64"/>
        </right>
        <bottom style="thin">
          <color indexed="64"/>
        </bottom>
      </border>
    </dxf>
    <dxf>
      <border>
        <right style="thin">
          <color indexed="64"/>
        </right>
        <bottom style="thin">
          <color indexed="64"/>
        </bottom>
      </border>
    </dxf>
    <dxf>
      <border>
        <right style="thin">
          <color indexed="64"/>
        </right>
        <bottom style="thin">
          <color indexed="64"/>
        </bottom>
      </border>
    </dxf>
    <dxf>
      <border>
        <right style="thin">
          <color indexed="64"/>
        </right>
        <bottom style="thin">
          <color indexed="64"/>
        </bottom>
      </border>
    </dxf>
    <dxf>
      <border>
        <right style="thin">
          <color indexed="64"/>
        </right>
        <bottom style="thin">
          <color indexed="64"/>
        </bottom>
      </border>
    </dxf>
    <dxf>
      <border>
        <left style="thin">
          <color indexed="64"/>
        </left>
        <right style="thin">
          <color indexed="64"/>
        </right>
        <bottom style="thin">
          <color indexed="64"/>
        </bottom>
      </border>
    </dxf>
    <dxf>
      <border>
        <left style="thin">
          <color indexed="64"/>
        </left>
        <right style="thin">
          <color indexed="64"/>
        </right>
        <bottom style="thin">
          <color indexed="64"/>
        </bottom>
      </border>
    </dxf>
    <dxf>
      <alignment horizontal="left" readingOrder="0"/>
    </dxf>
    <dxf>
      <alignment horizontal="left" readingOrder="0"/>
    </dxf>
    <dxf>
      <alignment horizontal="left" readingOrder="0"/>
    </dxf>
    <dxf>
      <font>
        <sz val="12"/>
      </font>
      <numFmt numFmtId="1" formatCode="0"/>
      <fill>
        <patternFill patternType="solid">
          <fgColor indexed="46"/>
          <bgColor indexed="64"/>
        </patternFill>
      </fill>
      <alignment horizontal="center" readingOrder="0"/>
    </dxf>
    <dxf>
      <font>
        <sz val="12"/>
      </font>
      <numFmt numFmtId="1" formatCode="0"/>
      <fill>
        <patternFill patternType="solid">
          <fgColor indexed="46"/>
          <bgColor indexed="64"/>
        </patternFill>
      </fill>
      <alignment horizontal="center" readingOrder="0"/>
    </dxf>
    <dxf>
      <font>
        <sz val="12"/>
      </font>
      <numFmt numFmtId="1" formatCode="0"/>
      <fill>
        <patternFill patternType="solid">
          <fgColor indexed="46"/>
          <bgColor indexed="64"/>
        </patternFill>
      </fill>
      <alignment horizontal="center" readingOrder="0"/>
    </dxf>
    <dxf>
      <font>
        <sz val="12"/>
      </font>
      <numFmt numFmtId="1" formatCode="0"/>
      <fill>
        <patternFill patternType="solid">
          <fgColor indexed="46"/>
          <bgColor indexed="64"/>
        </patternFill>
      </fill>
      <alignment horizontal="center" readingOrder="0"/>
    </dxf>
    <dxf>
      <font>
        <sz val="12"/>
      </font>
      <numFmt numFmtId="1" formatCode="0"/>
      <fill>
        <patternFill patternType="solid">
          <fgColor indexed="41"/>
          <bgColor indexed="64"/>
        </patternFill>
      </fill>
      <alignment horizontal="center" readingOrder="0"/>
    </dxf>
    <dxf>
      <font>
        <sz val="12"/>
      </font>
      <numFmt numFmtId="1" formatCode="0"/>
      <fill>
        <patternFill patternType="solid">
          <fgColor indexed="41"/>
          <bgColor indexed="64"/>
        </patternFill>
      </fill>
      <alignment horizontal="center" readingOrder="0"/>
    </dxf>
    <dxf>
      <font>
        <sz val="12"/>
      </font>
      <numFmt numFmtId="1" formatCode="0"/>
      <fill>
        <patternFill patternType="solid">
          <fgColor indexed="41"/>
          <bgColor indexed="64"/>
        </patternFill>
      </fill>
      <alignment horizontal="center" readingOrder="0"/>
    </dxf>
    <dxf>
      <font>
        <sz val="12"/>
      </font>
      <numFmt numFmtId="1" formatCode="0"/>
      <fill>
        <patternFill patternType="solid">
          <fgColor indexed="41"/>
          <bgColor indexed="64"/>
        </patternFill>
      </fill>
      <alignment horizontal="center" readingOrder="0"/>
    </dxf>
    <dxf>
      <border>
        <right style="thin">
          <color indexed="64"/>
        </right>
        <bottom style="thin">
          <color indexed="64"/>
        </bottom>
      </border>
    </dxf>
    <dxf>
      <border>
        <right style="thin">
          <color indexed="64"/>
        </right>
        <bottom style="thin">
          <color indexed="64"/>
        </bottom>
      </border>
    </dxf>
    <dxf>
      <border>
        <right style="thin">
          <color indexed="64"/>
        </right>
        <bottom style="thin">
          <color indexed="64"/>
        </bottom>
      </border>
    </dxf>
    <dxf>
      <border>
        <left style="thin">
          <color indexed="64"/>
        </left>
        <right style="thin">
          <color indexed="64"/>
        </right>
        <bottom style="thin">
          <color indexed="64"/>
        </bottom>
      </border>
    </dxf>
    <dxf>
      <alignment horizontal="left" readingOrder="0"/>
    </dxf>
    <dxf>
      <font>
        <sz val="12"/>
      </font>
      <numFmt numFmtId="1" formatCode="0"/>
      <fill>
        <patternFill patternType="solid">
          <fgColor indexed="43"/>
          <bgColor indexed="64"/>
        </patternFill>
      </fill>
      <alignment horizontal="center" readingOrder="0"/>
    </dxf>
    <dxf>
      <font>
        <sz val="12"/>
      </font>
      <numFmt numFmtId="1" formatCode="0"/>
      <fill>
        <patternFill patternType="solid">
          <fgColor indexed="43"/>
          <bgColor indexed="64"/>
        </patternFill>
      </fill>
      <alignment horizontal="center" readingOrder="0"/>
    </dxf>
    <dxf>
      <font>
        <sz val="12"/>
      </font>
      <numFmt numFmtId="1" formatCode="0"/>
      <fill>
        <patternFill patternType="solid">
          <fgColor indexed="43"/>
          <bgColor indexed="64"/>
        </patternFill>
      </fill>
      <alignment horizontal="center" readingOrder="0"/>
    </dxf>
    <dxf>
      <font>
        <sz val="12"/>
      </font>
      <numFmt numFmtId="1" formatCode="0"/>
      <fill>
        <patternFill patternType="solid">
          <fgColor indexed="43"/>
          <bgColor indexed="64"/>
        </patternFill>
      </fill>
      <alignment horizontal="center" readingOrder="0"/>
    </dxf>
    <dxf>
      <border>
        <bottom style="thin">
          <color indexed="64"/>
        </bottom>
      </border>
    </dxf>
    <dxf>
      <border>
        <right style="thin">
          <color indexed="64"/>
        </right>
        <bottom style="thin">
          <color indexed="64"/>
        </bottom>
      </border>
    </dxf>
    <dxf>
      <border>
        <right style="thin">
          <color indexed="64"/>
        </right>
        <bottom style="thin">
          <color indexed="64"/>
        </bottom>
      </border>
    </dxf>
    <dxf>
      <border>
        <left style="thin">
          <color indexed="64"/>
        </left>
        <right style="thin">
          <color indexed="64"/>
        </right>
        <bottom style="thin">
          <color indexed="64"/>
        </bottom>
      </border>
    </dxf>
    <dxf>
      <font>
        <sz val="12"/>
      </font>
      <numFmt numFmtId="1" formatCode="0"/>
      <fill>
        <patternFill patternType="solid">
          <fgColor indexed="45"/>
          <bgColor indexed="64"/>
        </patternFill>
      </fill>
      <alignment horizontal="center" readingOrder="0"/>
    </dxf>
    <dxf>
      <font>
        <sz val="12"/>
      </font>
      <numFmt numFmtId="1" formatCode="0"/>
      <fill>
        <patternFill patternType="solid">
          <fgColor indexed="45"/>
          <bgColor indexed="64"/>
        </patternFill>
      </fill>
      <alignment horizontal="center" readingOrder="0"/>
    </dxf>
    <dxf>
      <font>
        <sz val="12"/>
      </font>
      <numFmt numFmtId="1" formatCode="0"/>
      <fill>
        <patternFill patternType="solid">
          <fgColor indexed="45"/>
          <bgColor indexed="64"/>
        </patternFill>
      </fill>
      <alignment horizontal="center" readingOrder="0"/>
    </dxf>
    <dxf>
      <font>
        <sz val="12"/>
      </font>
      <numFmt numFmtId="1" formatCode="0"/>
      <fill>
        <patternFill patternType="solid">
          <fgColor indexed="45"/>
          <bgColor indexed="64"/>
        </patternFill>
      </fill>
      <alignment horizontal="center" readingOrder="0"/>
    </dxf>
    <dxf>
      <border>
        <top style="thin">
          <color indexed="64"/>
        </top>
        <bottom style="thin">
          <color indexed="64"/>
        </bottom>
      </border>
    </dxf>
    <dxf>
      <border>
        <right style="thin">
          <color indexed="64"/>
        </right>
        <top style="thin">
          <color indexed="64"/>
        </top>
        <bottom style="thin">
          <color indexed="64"/>
        </bottom>
      </border>
    </dxf>
    <dxf>
      <border>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sz val="12"/>
      </font>
      <numFmt numFmtId="1" formatCode="0"/>
      <fill>
        <patternFill patternType="solid">
          <fgColor indexed="42"/>
          <bgColor indexed="64"/>
        </patternFill>
      </fill>
      <alignment horizontal="center" readingOrder="0"/>
    </dxf>
    <dxf>
      <font>
        <sz val="12"/>
      </font>
      <numFmt numFmtId="1" formatCode="0"/>
      <fill>
        <patternFill patternType="solid">
          <fgColor indexed="42"/>
          <bgColor indexed="64"/>
        </patternFill>
      </fill>
      <alignment horizontal="center" readingOrder="0"/>
    </dxf>
    <dxf>
      <font>
        <sz val="12"/>
      </font>
      <numFmt numFmtId="1" formatCode="0"/>
      <fill>
        <patternFill patternType="solid">
          <fgColor indexed="42"/>
          <bgColor indexed="64"/>
        </patternFill>
      </fill>
      <alignment horizontal="center" readingOrder="0"/>
    </dxf>
    <dxf>
      <font>
        <sz val="12"/>
      </font>
      <numFmt numFmtId="1" formatCode="0"/>
      <fill>
        <patternFill patternType="solid">
          <fgColor indexed="42"/>
          <bgColor indexed="64"/>
        </patternFill>
      </fill>
      <alignment horizontal="center" readingOrder="0"/>
    </dxf>
  </dxfs>
  <tableStyles count="0" defaultTableStyle="TableStyleMedium9" defaultPivotStyle="PivotStyleLight16"/>
  <colors>
    <mruColors>
      <color rgb="FF094CA4"/>
      <color rgb="FFB5E5F9"/>
      <color rgb="FFCCFFFF"/>
      <color rgb="FFFDBD2C"/>
      <color rgb="FF86C82D"/>
      <color rgb="FF3EB6BB"/>
      <color rgb="FFC8175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pivotSource>
    <c:name>[Casos de pruebas (2).xlsx]Resumen!Tabla dinámica4</c:name>
    <c:fmtId val="0"/>
  </c:pivotSource>
  <c:chart>
    <c:autoTitleDeleted val="0"/>
    <c:pivotFmts>
      <c:pivotFmt>
        <c:idx val="0"/>
        <c:spPr>
          <a:solidFill>
            <a:srgbClr val="9999FF"/>
          </a:solidFill>
          <a:ln w="12700">
            <a:solidFill>
              <a:srgbClr val="000000"/>
            </a:solidFill>
            <a:prstDash val="solid"/>
          </a:ln>
        </c:spPr>
        <c:marker>
          <c:symbol val="none"/>
        </c:marker>
        <c:dLbl>
          <c:idx val="0"/>
          <c:delete val="1"/>
          <c:extLst>
            <c:ext xmlns:c15="http://schemas.microsoft.com/office/drawing/2012/chart" uri="{CE6537A1-D6FC-4f65-9D91-7224C49458BB}"/>
          </c:extLst>
        </c:dLbl>
      </c:pivotFmt>
      <c:pivotFmt>
        <c:idx val="1"/>
        <c:spPr>
          <a:solidFill>
            <a:srgbClr val="993366"/>
          </a:solidFill>
          <a:ln w="12700">
            <a:solidFill>
              <a:srgbClr val="000000"/>
            </a:solidFill>
            <a:prstDash val="solid"/>
          </a:ln>
        </c:spPr>
        <c:marker>
          <c:symbol val="none"/>
        </c:marker>
        <c:dLbl>
          <c:idx val="0"/>
          <c:delete val="1"/>
          <c:extLst>
            <c:ext xmlns:c15="http://schemas.microsoft.com/office/drawing/2012/chart" uri="{CE6537A1-D6FC-4f65-9D91-7224C49458BB}"/>
          </c:extLst>
        </c:dLbl>
      </c:pivotFmt>
      <c:pivotFmt>
        <c:idx val="2"/>
        <c:spPr>
          <a:solidFill>
            <a:srgbClr val="FFFFCC"/>
          </a:solidFill>
          <a:ln w="12700">
            <a:solidFill>
              <a:srgbClr val="000000"/>
            </a:solidFill>
            <a:prstDash val="solid"/>
          </a:ln>
        </c:spPr>
        <c:marker>
          <c:symbol val="none"/>
        </c:marker>
      </c:pivotFmt>
      <c:pivotFmt>
        <c:idx val="3"/>
        <c:marker>
          <c:symbol val="none"/>
        </c:marker>
      </c:pivotFmt>
      <c:pivotFmt>
        <c:idx val="4"/>
        <c:marker>
          <c:symbol val="none"/>
        </c:marker>
      </c:pivotFmt>
      <c:pivotFmt>
        <c:idx val="5"/>
        <c:spPr>
          <a:solidFill>
            <a:srgbClr val="86C82D"/>
          </a:solidFill>
          <a:ln w="12700">
            <a:solidFill>
              <a:srgbClr val="000000"/>
            </a:solidFill>
            <a:prstDash val="solid"/>
          </a:ln>
        </c:spPr>
      </c:pivotFmt>
      <c:pivotFmt>
        <c:idx val="6"/>
        <c:marker>
          <c:symbol val="none"/>
        </c:marker>
      </c:pivotFmt>
      <c:pivotFmt>
        <c:idx val="7"/>
        <c:marker>
          <c:symbol val="none"/>
        </c:marker>
      </c:pivotFmt>
      <c:pivotFmt>
        <c:idx val="8"/>
        <c:marker>
          <c:symbol val="none"/>
        </c:marker>
      </c:pivotFmt>
      <c:pivotFmt>
        <c:idx val="9"/>
        <c:marker>
          <c:symbol val="none"/>
        </c:marker>
      </c:pivotFmt>
      <c:pivotFmt>
        <c:idx val="10"/>
        <c:marker>
          <c:symbol val="none"/>
        </c:marker>
        <c:dLbl>
          <c:idx val="0"/>
          <c:delete val="1"/>
          <c:extLst>
            <c:ext xmlns:c15="http://schemas.microsoft.com/office/drawing/2012/chart" uri="{CE6537A1-D6FC-4f65-9D91-7224C49458BB}"/>
          </c:extLst>
        </c:dLbl>
      </c:pivotFmt>
    </c:pivotFmts>
    <c:plotArea>
      <c:layout/>
      <c:barChart>
        <c:barDir val="col"/>
        <c:grouping val="stacked"/>
        <c:varyColors val="0"/>
        <c:ser>
          <c:idx val="0"/>
          <c:order val="0"/>
          <c:tx>
            <c:strRef>
              <c:f>Resumen!$C$25:$C$26</c:f>
              <c:strCache>
                <c:ptCount val="1"/>
                <c:pt idx="0">
                  <c:v>Alta</c:v>
                </c:pt>
              </c:strCache>
            </c:strRef>
          </c:tx>
          <c:spPr>
            <a:solidFill>
              <a:srgbClr val="9999FF"/>
            </a:solidFill>
            <a:ln w="12700">
              <a:solidFill>
                <a:srgbClr val="000000"/>
              </a:solidFill>
              <a:prstDash val="solid"/>
            </a:ln>
          </c:spPr>
          <c:invertIfNegative val="0"/>
          <c:dPt>
            <c:idx val="0"/>
            <c:invertIfNegative val="0"/>
            <c:bubble3D val="0"/>
            <c:spPr>
              <a:solidFill>
                <a:srgbClr val="86C82D"/>
              </a:solidFill>
              <a:ln w="12700">
                <a:solidFill>
                  <a:srgbClr val="000000"/>
                </a:solidFill>
                <a:prstDash val="solid"/>
              </a:ln>
            </c:spPr>
            <c:extLst>
              <c:ext xmlns:c16="http://schemas.microsoft.com/office/drawing/2014/chart" uri="{C3380CC4-5D6E-409C-BE32-E72D297353CC}">
                <c16:uniqueId val="{00000001-6EB8-4409-9897-423946919425}"/>
              </c:ext>
            </c:extLst>
          </c:dPt>
          <c:cat>
            <c:strRef>
              <c:f>Resumen!$B$27:$B$34</c:f>
              <c:strCache>
                <c:ptCount val="7"/>
                <c:pt idx="0">
                  <c:v>Satisfactorio</c:v>
                </c:pt>
                <c:pt idx="1">
                  <c:v>Insatisfactorio</c:v>
                </c:pt>
                <c:pt idx="2">
                  <c:v>En Curso</c:v>
                </c:pt>
                <c:pt idx="3">
                  <c:v>En Espera</c:v>
                </c:pt>
                <c:pt idx="4">
                  <c:v>Caso Erróneo</c:v>
                </c:pt>
                <c:pt idx="5">
                  <c:v>Caso Cancelado</c:v>
                </c:pt>
                <c:pt idx="6">
                  <c:v>Caso Bloqueado</c:v>
                </c:pt>
              </c:strCache>
            </c:strRef>
          </c:cat>
          <c:val>
            <c:numRef>
              <c:f>Resumen!$C$27:$C$34</c:f>
              <c:numCache>
                <c:formatCode>General</c:formatCode>
                <c:ptCount val="7"/>
                <c:pt idx="0">
                  <c:v>0</c:v>
                </c:pt>
                <c:pt idx="1">
                  <c:v>0</c:v>
                </c:pt>
                <c:pt idx="2">
                  <c:v>0</c:v>
                </c:pt>
                <c:pt idx="3">
                  <c:v>17</c:v>
                </c:pt>
                <c:pt idx="4">
                  <c:v>0</c:v>
                </c:pt>
                <c:pt idx="5">
                  <c:v>0</c:v>
                </c:pt>
                <c:pt idx="6">
                  <c:v>0</c:v>
                </c:pt>
              </c:numCache>
            </c:numRef>
          </c:val>
          <c:extLst>
            <c:ext xmlns:c16="http://schemas.microsoft.com/office/drawing/2014/chart" uri="{C3380CC4-5D6E-409C-BE32-E72D297353CC}">
              <c16:uniqueId val="{00000002-6EB8-4409-9897-423946919425}"/>
            </c:ext>
          </c:extLst>
        </c:ser>
        <c:ser>
          <c:idx val="1"/>
          <c:order val="1"/>
          <c:tx>
            <c:strRef>
              <c:f>Resumen!$D$25:$D$26</c:f>
              <c:strCache>
                <c:ptCount val="1"/>
                <c:pt idx="0">
                  <c:v>Media</c:v>
                </c:pt>
              </c:strCache>
            </c:strRef>
          </c:tx>
          <c:spPr>
            <a:solidFill>
              <a:srgbClr val="993366"/>
            </a:solidFill>
            <a:ln w="12700">
              <a:solidFill>
                <a:srgbClr val="000000"/>
              </a:solidFill>
              <a:prstDash val="solid"/>
            </a:ln>
          </c:spPr>
          <c:invertIfNegative val="0"/>
          <c:cat>
            <c:strRef>
              <c:f>Resumen!$B$27:$B$34</c:f>
              <c:strCache>
                <c:ptCount val="7"/>
                <c:pt idx="0">
                  <c:v>Satisfactorio</c:v>
                </c:pt>
                <c:pt idx="1">
                  <c:v>Insatisfactorio</c:v>
                </c:pt>
                <c:pt idx="2">
                  <c:v>En Curso</c:v>
                </c:pt>
                <c:pt idx="3">
                  <c:v>En Espera</c:v>
                </c:pt>
                <c:pt idx="4">
                  <c:v>Caso Erróneo</c:v>
                </c:pt>
                <c:pt idx="5">
                  <c:v>Caso Cancelado</c:v>
                </c:pt>
                <c:pt idx="6">
                  <c:v>Caso Bloqueado</c:v>
                </c:pt>
              </c:strCache>
            </c:strRef>
          </c:cat>
          <c:val>
            <c:numRef>
              <c:f>Resumen!$D$27:$D$34</c:f>
              <c:numCache>
                <c:formatCode>General</c:formatCode>
                <c:ptCount val="7"/>
                <c:pt idx="0">
                  <c:v>0</c:v>
                </c:pt>
                <c:pt idx="1">
                  <c:v>0</c:v>
                </c:pt>
                <c:pt idx="2">
                  <c:v>0</c:v>
                </c:pt>
                <c:pt idx="3">
                  <c:v>21</c:v>
                </c:pt>
                <c:pt idx="4">
                  <c:v>0</c:v>
                </c:pt>
                <c:pt idx="5">
                  <c:v>0</c:v>
                </c:pt>
                <c:pt idx="6">
                  <c:v>0</c:v>
                </c:pt>
              </c:numCache>
            </c:numRef>
          </c:val>
          <c:extLst>
            <c:ext xmlns:c16="http://schemas.microsoft.com/office/drawing/2014/chart" uri="{C3380CC4-5D6E-409C-BE32-E72D297353CC}">
              <c16:uniqueId val="{00000003-6EB8-4409-9897-423946919425}"/>
            </c:ext>
          </c:extLst>
        </c:ser>
        <c:dLbls>
          <c:showLegendKey val="0"/>
          <c:showVal val="0"/>
          <c:showCatName val="0"/>
          <c:showSerName val="0"/>
          <c:showPercent val="0"/>
          <c:showBubbleSize val="0"/>
        </c:dLbls>
        <c:gapWidth val="150"/>
        <c:overlap val="100"/>
        <c:axId val="370708144"/>
        <c:axId val="115179664"/>
      </c:barChart>
      <c:catAx>
        <c:axId val="370708144"/>
        <c:scaling>
          <c:orientation val="minMax"/>
        </c:scaling>
        <c:delete val="0"/>
        <c:axPos val="b"/>
        <c:numFmt formatCode="General" sourceLinked="1"/>
        <c:majorTickMark val="out"/>
        <c:minorTickMark val="none"/>
        <c:tickLblPos val="nextTo"/>
        <c:spPr>
          <a:ln w="3175">
            <a:solidFill>
              <a:srgbClr val="000000"/>
            </a:solidFill>
            <a:prstDash val="solid"/>
          </a:ln>
        </c:spPr>
        <c:txPr>
          <a:bodyPr rot="0" vert="horz"/>
          <a:lstStyle/>
          <a:p>
            <a:pPr>
              <a:defRPr sz="1100" b="0" i="0" u="none" strike="noStrike" baseline="0">
                <a:solidFill>
                  <a:srgbClr val="000000"/>
                </a:solidFill>
                <a:latin typeface="Arial Narrow"/>
                <a:ea typeface="Arial Narrow"/>
                <a:cs typeface="Arial Narrow"/>
              </a:defRPr>
            </a:pPr>
            <a:endParaRPr lang="es-MX"/>
          </a:p>
        </c:txPr>
        <c:crossAx val="115179664"/>
        <c:crosses val="autoZero"/>
        <c:auto val="0"/>
        <c:lblAlgn val="ctr"/>
        <c:lblOffset val="100"/>
        <c:tickLblSkip val="1"/>
        <c:tickMarkSkip val="1"/>
        <c:noMultiLvlLbl val="0"/>
      </c:catAx>
      <c:valAx>
        <c:axId val="115179664"/>
        <c:scaling>
          <c:orientation val="minMax"/>
        </c:scaling>
        <c:delete val="0"/>
        <c:axPos val="l"/>
        <c:majorGridlines>
          <c:spPr>
            <a:ln w="3175">
              <a:solidFill>
                <a:srgbClr val="000000"/>
              </a:solidFill>
              <a:prstDash val="solid"/>
            </a:ln>
          </c:spPr>
        </c:majorGridlines>
        <c:numFmt formatCode="General" sourceLinked="1"/>
        <c:majorTickMark val="out"/>
        <c:minorTickMark val="none"/>
        <c:tickLblPos val="nextTo"/>
        <c:spPr>
          <a:ln w="3175">
            <a:solidFill>
              <a:srgbClr val="000000"/>
            </a:solidFill>
            <a:prstDash val="solid"/>
          </a:ln>
        </c:spPr>
        <c:txPr>
          <a:bodyPr rot="0" vert="horz"/>
          <a:lstStyle/>
          <a:p>
            <a:pPr>
              <a:defRPr sz="1100" b="0" i="0" u="none" strike="noStrike" baseline="0">
                <a:solidFill>
                  <a:srgbClr val="000000"/>
                </a:solidFill>
                <a:latin typeface="Arial Narrow"/>
                <a:ea typeface="Arial Narrow"/>
                <a:cs typeface="Arial Narrow"/>
              </a:defRPr>
            </a:pPr>
            <a:endParaRPr lang="es-MX"/>
          </a:p>
        </c:txPr>
        <c:crossAx val="370708144"/>
        <c:crosses val="autoZero"/>
        <c:crossBetween val="between"/>
        <c:majorUnit val="1"/>
        <c:minorUnit val="1"/>
      </c:valAx>
      <c:spPr>
        <a:solidFill>
          <a:srgbClr val="C0C0C0"/>
        </a:solidFill>
        <a:ln w="12700">
          <a:solidFill>
            <a:srgbClr val="808080"/>
          </a:solidFill>
          <a:prstDash val="solid"/>
        </a:ln>
      </c:spPr>
    </c:plotArea>
    <c:legend>
      <c:legendPos val="r"/>
      <c:overlay val="0"/>
      <c:spPr>
        <a:solidFill>
          <a:srgbClr val="FFFFFF"/>
        </a:solidFill>
        <a:ln w="3175">
          <a:solidFill>
            <a:srgbClr val="000000"/>
          </a:solidFill>
          <a:prstDash val="solid"/>
        </a:ln>
      </c:spPr>
      <c:txPr>
        <a:bodyPr/>
        <a:lstStyle/>
        <a:p>
          <a:pPr>
            <a:defRPr sz="1010" b="0" i="0" u="none" strike="noStrike" baseline="0">
              <a:solidFill>
                <a:srgbClr val="000000"/>
              </a:solidFill>
              <a:latin typeface="Arial Narrow"/>
              <a:ea typeface="Arial Narrow"/>
              <a:cs typeface="Arial Narrow"/>
            </a:defRPr>
          </a:pPr>
          <a:endParaRPr lang="es-MX"/>
        </a:p>
      </c:txPr>
    </c:legend>
    <c:plotVisOnly val="1"/>
    <c:dispBlanksAs val="gap"/>
    <c:showDLblsOverMax val="0"/>
  </c:chart>
  <c:spPr>
    <a:solidFill>
      <a:srgbClr val="FFFFFF"/>
    </a:solidFill>
    <a:ln w="3175">
      <a:solidFill>
        <a:srgbClr val="000000"/>
      </a:solidFill>
      <a:prstDash val="solid"/>
    </a:ln>
  </c:spPr>
  <c:txPr>
    <a:bodyPr/>
    <a:lstStyle/>
    <a:p>
      <a:pPr>
        <a:defRPr sz="1100" b="0" i="0" u="none" strike="noStrike" baseline="0">
          <a:solidFill>
            <a:srgbClr val="000000"/>
          </a:solidFill>
          <a:latin typeface="Arial Narrow"/>
          <a:ea typeface="Arial Narrow"/>
          <a:cs typeface="Arial Narrow"/>
        </a:defRPr>
      </a:pPr>
      <a:endParaRPr lang="es-MX"/>
    </a:p>
  </c:txPr>
  <c:printSettings>
    <c:headerFooter alignWithMargins="0"/>
    <c:pageMargins b="1" l="0.75000000000000078" r="0.75000000000000078" t="1" header="0" footer="0"/>
    <c:pageSetup/>
  </c:printSettings>
</c:chartSpace>
</file>

<file path=xl/drawings/_rels/drawing1.xml.rels><?xml version="1.0" encoding="UTF-8" standalone="yes"?>
<Relationships xmlns="http://schemas.openxmlformats.org/package/2006/relationships"><Relationship Id="rId8" Type="http://schemas.openxmlformats.org/officeDocument/2006/relationships/image" Target="../media/image7.emf"/><Relationship Id="rId3" Type="http://schemas.openxmlformats.org/officeDocument/2006/relationships/image" Target="../media/image2.emf"/><Relationship Id="rId7" Type="http://schemas.openxmlformats.org/officeDocument/2006/relationships/image" Target="../media/image6.emf"/><Relationship Id="rId2" Type="http://schemas.openxmlformats.org/officeDocument/2006/relationships/image" Target="../media/image1.emf"/><Relationship Id="rId1" Type="http://schemas.openxmlformats.org/officeDocument/2006/relationships/chart" Target="../charts/chart1.xml"/><Relationship Id="rId6" Type="http://schemas.openxmlformats.org/officeDocument/2006/relationships/image" Target="../media/image5.emf"/><Relationship Id="rId5" Type="http://schemas.openxmlformats.org/officeDocument/2006/relationships/image" Target="../media/image4.emf"/><Relationship Id="rId4" Type="http://schemas.openxmlformats.org/officeDocument/2006/relationships/image" Target="../media/image3.emf"/></Relationships>
</file>

<file path=xl/drawings/_rels/drawing2.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21" Type="http://schemas.openxmlformats.org/officeDocument/2006/relationships/image" Target="../media/image27.png"/><Relationship Id="rId7" Type="http://schemas.openxmlformats.org/officeDocument/2006/relationships/image" Target="../media/image13.png"/><Relationship Id="rId12" Type="http://schemas.openxmlformats.org/officeDocument/2006/relationships/image" Target="../media/image18.png"/><Relationship Id="rId17" Type="http://schemas.openxmlformats.org/officeDocument/2006/relationships/image" Target="../media/image23.png"/><Relationship Id="rId25" Type="http://schemas.openxmlformats.org/officeDocument/2006/relationships/image" Target="../media/image31.png"/><Relationship Id="rId2" Type="http://schemas.openxmlformats.org/officeDocument/2006/relationships/image" Target="../media/image8.png"/><Relationship Id="rId16" Type="http://schemas.openxmlformats.org/officeDocument/2006/relationships/image" Target="../media/image22.png"/><Relationship Id="rId20" Type="http://schemas.openxmlformats.org/officeDocument/2006/relationships/image" Target="../media/image26.png"/><Relationship Id="rId1" Type="http://schemas.openxmlformats.org/officeDocument/2006/relationships/image" Target="../media/image1.emf"/><Relationship Id="rId6" Type="http://schemas.openxmlformats.org/officeDocument/2006/relationships/image" Target="../media/image12.png"/><Relationship Id="rId11" Type="http://schemas.openxmlformats.org/officeDocument/2006/relationships/image" Target="../media/image17.png"/><Relationship Id="rId24" Type="http://schemas.openxmlformats.org/officeDocument/2006/relationships/image" Target="../media/image30.png"/><Relationship Id="rId5" Type="http://schemas.openxmlformats.org/officeDocument/2006/relationships/image" Target="../media/image11.png"/><Relationship Id="rId15" Type="http://schemas.openxmlformats.org/officeDocument/2006/relationships/image" Target="../media/image21.png"/><Relationship Id="rId23" Type="http://schemas.openxmlformats.org/officeDocument/2006/relationships/image" Target="../media/image29.png"/><Relationship Id="rId10" Type="http://schemas.openxmlformats.org/officeDocument/2006/relationships/image" Target="../media/image16.pn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 Id="rId22" Type="http://schemas.openxmlformats.org/officeDocument/2006/relationships/image" Target="../media/image28.png"/></Relationships>
</file>

<file path=xl/drawings/_rels/drawing3.xml.rels><?xml version="1.0" encoding="UTF-8" standalone="yes"?>
<Relationships xmlns="http://schemas.openxmlformats.org/package/2006/relationships"><Relationship Id="rId1" Type="http://schemas.openxmlformats.org/officeDocument/2006/relationships/image" Target="../media/image1.emf"/></Relationships>
</file>

<file path=xl/drawings/_rels/drawing4.x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0</xdr:col>
      <xdr:colOff>485775</xdr:colOff>
      <xdr:row>39</xdr:row>
      <xdr:rowOff>0</xdr:rowOff>
    </xdr:from>
    <xdr:to>
      <xdr:col>7</xdr:col>
      <xdr:colOff>104775</xdr:colOff>
      <xdr:row>57</xdr:row>
      <xdr:rowOff>19050</xdr:rowOff>
    </xdr:to>
    <xdr:graphicFrame macro="">
      <xdr:nvGraphicFramePr>
        <xdr:cNvPr id="3150" name="Chart 78">
          <a:extLst>
            <a:ext uri="{FF2B5EF4-FFF2-40B4-BE49-F238E27FC236}">
              <a16:creationId xmlns:a16="http://schemas.microsoft.com/office/drawing/2014/main" id="{00000000-0008-0000-0000-00004E0C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0</xdr:row>
      <xdr:rowOff>104775</xdr:rowOff>
    </xdr:from>
    <xdr:to>
      <xdr:col>0</xdr:col>
      <xdr:colOff>0</xdr:colOff>
      <xdr:row>2</xdr:row>
      <xdr:rowOff>95250</xdr:rowOff>
    </xdr:to>
    <xdr:sp macro="" textlink="">
      <xdr:nvSpPr>
        <xdr:cNvPr id="3073" name="Object 1" hidden="1">
          <a:extLst>
            <a:ext uri="{63B3BB69-23CF-44E3-9099-C40C66FF867C}">
              <a14:compatExt xmlns:a14="http://schemas.microsoft.com/office/drawing/2010/main" spid="_x0000_s3073"/>
            </a:ext>
            <a:ext uri="{FF2B5EF4-FFF2-40B4-BE49-F238E27FC236}">
              <a16:creationId xmlns:a16="http://schemas.microsoft.com/office/drawing/2014/main" id="{00000000-0008-0000-0000-0000010C0000}"/>
            </a:ext>
          </a:extLst>
        </xdr:cNvPr>
        <xdr:cNvSpPr/>
      </xdr:nvSpPr>
      <xdr:spPr bwMode="auto">
        <a:xfrm>
          <a:off x="0" y="0"/>
          <a:ext cx="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sp>
    <xdr:clientData/>
  </xdr:twoCellAnchor>
  <xdr:twoCellAnchor>
    <xdr:from>
      <xdr:col>0</xdr:col>
      <xdr:colOff>333375</xdr:colOff>
      <xdr:row>0</xdr:row>
      <xdr:rowOff>85725</xdr:rowOff>
    </xdr:from>
    <xdr:to>
      <xdr:col>1</xdr:col>
      <xdr:colOff>800100</xdr:colOff>
      <xdr:row>2</xdr:row>
      <xdr:rowOff>76200</xdr:rowOff>
    </xdr:to>
    <xdr:sp macro="" textlink="">
      <xdr:nvSpPr>
        <xdr:cNvPr id="3074" name="Object 2" hidden="1">
          <a:extLst>
            <a:ext uri="{63B3BB69-23CF-44E3-9099-C40C66FF867C}">
              <a14:compatExt xmlns:a14="http://schemas.microsoft.com/office/drawing/2010/main" spid="_x0000_s3074"/>
            </a:ext>
            <a:ext uri="{FF2B5EF4-FFF2-40B4-BE49-F238E27FC236}">
              <a16:creationId xmlns:a16="http://schemas.microsoft.com/office/drawing/2014/main" id="{00000000-0008-0000-0000-0000020C0000}"/>
            </a:ext>
          </a:extLst>
        </xdr:cNvPr>
        <xdr:cNvSpPr/>
      </xdr:nvSpPr>
      <xdr:spPr bwMode="auto">
        <a:xfrm>
          <a:off x="0" y="0"/>
          <a:ext cx="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sp>
    <xdr:clientData/>
  </xdr:twoCellAnchor>
  <xdr:twoCellAnchor editAs="oneCell">
    <xdr:from>
      <xdr:col>0</xdr:col>
      <xdr:colOff>95250</xdr:colOff>
      <xdr:row>10</xdr:row>
      <xdr:rowOff>57150</xdr:rowOff>
    </xdr:from>
    <xdr:to>
      <xdr:col>1</xdr:col>
      <xdr:colOff>219075</xdr:colOff>
      <xdr:row>12</xdr:row>
      <xdr:rowOff>9525</xdr:rowOff>
    </xdr:to>
    <xdr:sp macro="" textlink="">
      <xdr:nvSpPr>
        <xdr:cNvPr id="3075" name="CheckBox1" hidden="1">
          <a:extLst>
            <a:ext uri="{63B3BB69-23CF-44E3-9099-C40C66FF867C}">
              <a14:compatExt xmlns:a14="http://schemas.microsoft.com/office/drawing/2010/main" spid="_x0000_s3075"/>
            </a:ext>
            <a:ext uri="{FF2B5EF4-FFF2-40B4-BE49-F238E27FC236}">
              <a16:creationId xmlns:a16="http://schemas.microsoft.com/office/drawing/2014/main" id="{00000000-0008-0000-0000-0000030C0000}"/>
            </a:ext>
          </a:extLst>
        </xdr:cNvPr>
        <xdr:cNvSpPr/>
      </xdr:nvSpPr>
      <xdr:spPr bwMode="auto">
        <a:xfrm>
          <a:off x="0" y="0"/>
          <a:ext cx="0" cy="0"/>
        </a:xfrm>
        <a:prstGeom prst="rect">
          <a:avLst/>
        </a:prstGeom>
        <a:noFill/>
        <a:ln>
          <a:noFill/>
        </a:ln>
        <a:extLst>
          <a:ext uri="{91240B29-F687-4F45-9708-019B960494DF}">
            <a14:hiddenLine xmlns:a14="http://schemas.microsoft.com/office/drawing/2010/main" w="9525">
              <a:noFill/>
              <a:miter lim="800000"/>
              <a:headEnd/>
              <a:tailEnd/>
            </a14:hiddenLine>
          </a:ext>
        </a:extLst>
      </xdr:spPr>
    </xdr:sp>
    <xdr:clientData/>
  </xdr:twoCellAnchor>
  <xdr:twoCellAnchor editAs="oneCell">
    <xdr:from>
      <xdr:col>2</xdr:col>
      <xdr:colOff>257175</xdr:colOff>
      <xdr:row>10</xdr:row>
      <xdr:rowOff>57150</xdr:rowOff>
    </xdr:from>
    <xdr:to>
      <xdr:col>4</xdr:col>
      <xdr:colOff>180975</xdr:colOff>
      <xdr:row>12</xdr:row>
      <xdr:rowOff>9525</xdr:rowOff>
    </xdr:to>
    <xdr:sp macro="" textlink="">
      <xdr:nvSpPr>
        <xdr:cNvPr id="3076" name="CheckBox2" hidden="1">
          <a:extLst>
            <a:ext uri="{63B3BB69-23CF-44E3-9099-C40C66FF867C}">
              <a14:compatExt xmlns:a14="http://schemas.microsoft.com/office/drawing/2010/main" spid="_x0000_s3076"/>
            </a:ext>
            <a:ext uri="{FF2B5EF4-FFF2-40B4-BE49-F238E27FC236}">
              <a16:creationId xmlns:a16="http://schemas.microsoft.com/office/drawing/2014/main" id="{00000000-0008-0000-0000-0000040C0000}"/>
            </a:ext>
          </a:extLst>
        </xdr:cNvPr>
        <xdr:cNvSpPr/>
      </xdr:nvSpPr>
      <xdr:spPr bwMode="auto">
        <a:xfrm>
          <a:off x="0" y="0"/>
          <a:ext cx="0" cy="0"/>
        </a:xfrm>
        <a:prstGeom prst="rect">
          <a:avLst/>
        </a:prstGeom>
        <a:noFill/>
        <a:ln>
          <a:noFill/>
        </a:ln>
        <a:extLst>
          <a:ext uri="{91240B29-F687-4F45-9708-019B960494DF}">
            <a14:hiddenLine xmlns:a14="http://schemas.microsoft.com/office/drawing/2010/main" w="9525">
              <a:noFill/>
              <a:miter lim="800000"/>
              <a:headEnd/>
              <a:tailEnd/>
            </a14:hiddenLine>
          </a:ext>
        </a:extLst>
      </xdr:spPr>
    </xdr:sp>
    <xdr:clientData/>
  </xdr:twoCellAnchor>
  <xdr:twoCellAnchor editAs="oneCell">
    <xdr:from>
      <xdr:col>5</xdr:col>
      <xdr:colOff>0</xdr:colOff>
      <xdr:row>10</xdr:row>
      <xdr:rowOff>57150</xdr:rowOff>
    </xdr:from>
    <xdr:to>
      <xdr:col>5</xdr:col>
      <xdr:colOff>1038225</xdr:colOff>
      <xdr:row>12</xdr:row>
      <xdr:rowOff>9525</xdr:rowOff>
    </xdr:to>
    <xdr:sp macro="" textlink="">
      <xdr:nvSpPr>
        <xdr:cNvPr id="3077" name="CheckBox3" hidden="1">
          <a:extLst>
            <a:ext uri="{63B3BB69-23CF-44E3-9099-C40C66FF867C}">
              <a14:compatExt xmlns:a14="http://schemas.microsoft.com/office/drawing/2010/main" spid="_x0000_s3077"/>
            </a:ext>
            <a:ext uri="{FF2B5EF4-FFF2-40B4-BE49-F238E27FC236}">
              <a16:creationId xmlns:a16="http://schemas.microsoft.com/office/drawing/2014/main" id="{00000000-0008-0000-0000-0000050C0000}"/>
            </a:ext>
          </a:extLst>
        </xdr:cNvPr>
        <xdr:cNvSpPr/>
      </xdr:nvSpPr>
      <xdr:spPr bwMode="auto">
        <a:xfrm>
          <a:off x="0" y="0"/>
          <a:ext cx="0" cy="0"/>
        </a:xfrm>
        <a:prstGeom prst="rect">
          <a:avLst/>
        </a:prstGeom>
        <a:noFill/>
        <a:ln>
          <a:noFill/>
        </a:ln>
        <a:extLst>
          <a:ext uri="{91240B29-F687-4F45-9708-019B960494DF}">
            <a14:hiddenLine xmlns:a14="http://schemas.microsoft.com/office/drawing/2010/main" w="9525">
              <a:noFill/>
              <a:miter lim="800000"/>
              <a:headEnd/>
              <a:tailEnd/>
            </a14:hiddenLine>
          </a:ext>
        </a:extLst>
      </xdr:spPr>
    </xdr:sp>
    <xdr:clientData/>
  </xdr:twoCellAnchor>
  <xdr:twoCellAnchor editAs="oneCell">
    <xdr:from>
      <xdr:col>6</xdr:col>
      <xdr:colOff>66675</xdr:colOff>
      <xdr:row>10</xdr:row>
      <xdr:rowOff>57150</xdr:rowOff>
    </xdr:from>
    <xdr:to>
      <xdr:col>7</xdr:col>
      <xdr:colOff>104774</xdr:colOff>
      <xdr:row>12</xdr:row>
      <xdr:rowOff>9525</xdr:rowOff>
    </xdr:to>
    <xdr:sp macro="" textlink="">
      <xdr:nvSpPr>
        <xdr:cNvPr id="3078" name="CheckBox4" hidden="1">
          <a:extLst>
            <a:ext uri="{63B3BB69-23CF-44E3-9099-C40C66FF867C}">
              <a14:compatExt xmlns:a14="http://schemas.microsoft.com/office/drawing/2010/main" spid="_x0000_s3078"/>
            </a:ext>
            <a:ext uri="{FF2B5EF4-FFF2-40B4-BE49-F238E27FC236}">
              <a16:creationId xmlns:a16="http://schemas.microsoft.com/office/drawing/2014/main" id="{00000000-0008-0000-0000-0000060C0000}"/>
            </a:ext>
          </a:extLst>
        </xdr:cNvPr>
        <xdr:cNvSpPr/>
      </xdr:nvSpPr>
      <xdr:spPr bwMode="auto">
        <a:xfrm>
          <a:off x="0" y="0"/>
          <a:ext cx="0" cy="0"/>
        </a:xfrm>
        <a:prstGeom prst="rect">
          <a:avLst/>
        </a:prstGeom>
        <a:noFill/>
        <a:ln>
          <a:noFill/>
        </a:ln>
        <a:extLst>
          <a:ext uri="{91240B29-F687-4F45-9708-019B960494DF}">
            <a14:hiddenLine xmlns:a14="http://schemas.microsoft.com/office/drawing/2010/main" w="9525">
              <a:noFill/>
              <a:miter lim="800000"/>
              <a:headEnd/>
              <a:tailEnd/>
            </a14:hiddenLine>
          </a:ext>
        </a:extLst>
      </xdr:spPr>
    </xdr:sp>
    <xdr:clientData/>
  </xdr:twoCellAnchor>
  <xdr:twoCellAnchor editAs="oneCell">
    <xdr:from>
      <xdr:col>9</xdr:col>
      <xdr:colOff>514350</xdr:colOff>
      <xdr:row>10</xdr:row>
      <xdr:rowOff>47625</xdr:rowOff>
    </xdr:from>
    <xdr:to>
      <xdr:col>10</xdr:col>
      <xdr:colOff>95250</xdr:colOff>
      <xdr:row>12</xdr:row>
      <xdr:rowOff>0</xdr:rowOff>
    </xdr:to>
    <xdr:sp macro="" textlink="">
      <xdr:nvSpPr>
        <xdr:cNvPr id="3079" name="CheckBox5" hidden="1">
          <a:extLst>
            <a:ext uri="{63B3BB69-23CF-44E3-9099-C40C66FF867C}">
              <a14:compatExt xmlns:a14="http://schemas.microsoft.com/office/drawing/2010/main" spid="_x0000_s3079"/>
            </a:ext>
            <a:ext uri="{FF2B5EF4-FFF2-40B4-BE49-F238E27FC236}">
              <a16:creationId xmlns:a16="http://schemas.microsoft.com/office/drawing/2014/main" id="{00000000-0008-0000-0000-0000070C0000}"/>
            </a:ext>
          </a:extLst>
        </xdr:cNvPr>
        <xdr:cNvSpPr/>
      </xdr:nvSpPr>
      <xdr:spPr bwMode="auto">
        <a:xfrm>
          <a:off x="0" y="0"/>
          <a:ext cx="0" cy="0"/>
        </a:xfrm>
        <a:prstGeom prst="rect">
          <a:avLst/>
        </a:prstGeom>
        <a:noFill/>
        <a:ln>
          <a:noFill/>
        </a:ln>
        <a:extLst>
          <a:ext uri="{91240B29-F687-4F45-9708-019B960494DF}">
            <a14:hiddenLine xmlns:a14="http://schemas.microsoft.com/office/drawing/2010/main" w="9525">
              <a:noFill/>
              <a:miter lim="800000"/>
              <a:headEnd/>
              <a:tailEnd/>
            </a14:hiddenLine>
          </a:ext>
        </a:extLst>
      </xdr:spPr>
    </xdr:sp>
    <xdr:clientData/>
  </xdr:twoCellAnchor>
  <xdr:twoCellAnchor editAs="oneCell">
    <xdr:from>
      <xdr:col>7</xdr:col>
      <xdr:colOff>828675</xdr:colOff>
      <xdr:row>10</xdr:row>
      <xdr:rowOff>47625</xdr:rowOff>
    </xdr:from>
    <xdr:to>
      <xdr:col>8</xdr:col>
      <xdr:colOff>495300</xdr:colOff>
      <xdr:row>12</xdr:row>
      <xdr:rowOff>0</xdr:rowOff>
    </xdr:to>
    <xdr:sp macro="" textlink="">
      <xdr:nvSpPr>
        <xdr:cNvPr id="3080" name="CheckBox6" hidden="1">
          <a:extLst>
            <a:ext uri="{63B3BB69-23CF-44E3-9099-C40C66FF867C}">
              <a14:compatExt xmlns:a14="http://schemas.microsoft.com/office/drawing/2010/main" spid="_x0000_s3080"/>
            </a:ext>
            <a:ext uri="{FF2B5EF4-FFF2-40B4-BE49-F238E27FC236}">
              <a16:creationId xmlns:a16="http://schemas.microsoft.com/office/drawing/2014/main" id="{00000000-0008-0000-0000-0000080C0000}"/>
            </a:ext>
          </a:extLst>
        </xdr:cNvPr>
        <xdr:cNvSpPr/>
      </xdr:nvSpPr>
      <xdr:spPr bwMode="auto">
        <a:xfrm>
          <a:off x="0" y="0"/>
          <a:ext cx="0" cy="0"/>
        </a:xfrm>
        <a:prstGeom prst="rect">
          <a:avLst/>
        </a:prstGeom>
        <a:noFill/>
        <a:ln>
          <a:noFill/>
        </a:ln>
        <a:extLst>
          <a:ext uri="{91240B29-F687-4F45-9708-019B960494DF}">
            <a14:hiddenLine xmlns:a14="http://schemas.microsoft.com/office/drawing/2010/main" w="9525">
              <a:noFill/>
              <a:miter lim="800000"/>
              <a:headEnd/>
              <a:tailEnd/>
            </a14:hiddenLine>
          </a:ext>
        </a:extLst>
      </xdr:spPr>
    </xdr:sp>
    <xdr:clientData/>
  </xdr:twoCellAnchor>
  <xdr:twoCellAnchor>
    <xdr:from>
      <xdr:col>0</xdr:col>
      <xdr:colOff>0</xdr:colOff>
      <xdr:row>0</xdr:row>
      <xdr:rowOff>104775</xdr:rowOff>
    </xdr:from>
    <xdr:to>
      <xdr:col>0</xdr:col>
      <xdr:colOff>0</xdr:colOff>
      <xdr:row>2</xdr:row>
      <xdr:rowOff>95250</xdr:rowOff>
    </xdr:to>
    <xdr:pic>
      <xdr:nvPicPr>
        <xdr:cNvPr id="2" name="Picture 1">
          <a:extLst>
            <a:ext uri="{FF2B5EF4-FFF2-40B4-BE49-F238E27FC236}">
              <a16:creationId xmlns:a16="http://schemas.microsoft.com/office/drawing/2014/main" id="{204745BE-4603-5BF0-1990-077BD0C69E7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04775"/>
          <a:ext cx="0" cy="314325"/>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pic>
    <xdr:clientData/>
  </xdr:twoCellAnchor>
  <xdr:twoCellAnchor editAs="oneCell">
    <xdr:from>
      <xdr:col>0</xdr:col>
      <xdr:colOff>95250</xdr:colOff>
      <xdr:row>10</xdr:row>
      <xdr:rowOff>57150</xdr:rowOff>
    </xdr:from>
    <xdr:to>
      <xdr:col>1</xdr:col>
      <xdr:colOff>219075</xdr:colOff>
      <xdr:row>12</xdr:row>
      <xdr:rowOff>9525</xdr:rowOff>
    </xdr:to>
    <xdr:pic>
      <xdr:nvPicPr>
        <xdr:cNvPr id="4" name="CheckBox1">
          <a:extLst>
            <a:ext uri="{FF2B5EF4-FFF2-40B4-BE49-F238E27FC236}">
              <a16:creationId xmlns:a16="http://schemas.microsoft.com/office/drawing/2014/main" id="{F60F4EEB-0749-D1C2-9A99-72450D5F61C6}"/>
            </a:ext>
          </a:extLst>
        </xdr:cNvPr>
        <xdr:cNvPicPr preferRelativeResize="0">
          <a:picLocks noChangeArrowheads="1" noChangeShapeType="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5250" y="1752600"/>
          <a:ext cx="1371600" cy="238125"/>
        </a:xfrm>
        <a:prstGeom prst="rect">
          <a:avLst/>
        </a:prstGeom>
        <a:noFill/>
        <a:ln>
          <a:noFill/>
        </a:ln>
        <a:extLst>
          <a:ext uri="{91240B29-F687-4F45-9708-019B960494DF}">
            <a14:hiddenLine xmlns:a14="http://schemas.microsoft.com/office/drawing/2010/main" w="9525">
              <a:noFill/>
              <a:miter lim="800000"/>
              <a:headEnd/>
              <a:tailEnd/>
            </a14:hiddenLine>
          </a:ext>
        </a:extLst>
      </xdr:spPr>
    </xdr:pic>
    <xdr:clientData/>
  </xdr:twoCellAnchor>
  <xdr:twoCellAnchor editAs="oneCell">
    <xdr:from>
      <xdr:col>2</xdr:col>
      <xdr:colOff>257175</xdr:colOff>
      <xdr:row>10</xdr:row>
      <xdr:rowOff>57150</xdr:rowOff>
    </xdr:from>
    <xdr:to>
      <xdr:col>4</xdr:col>
      <xdr:colOff>180975</xdr:colOff>
      <xdr:row>12</xdr:row>
      <xdr:rowOff>9525</xdr:rowOff>
    </xdr:to>
    <xdr:pic>
      <xdr:nvPicPr>
        <xdr:cNvPr id="5" name="CheckBox2">
          <a:extLst>
            <a:ext uri="{FF2B5EF4-FFF2-40B4-BE49-F238E27FC236}">
              <a16:creationId xmlns:a16="http://schemas.microsoft.com/office/drawing/2014/main" id="{940BEE97-6095-5FA6-0BC3-33A047808839}"/>
            </a:ext>
          </a:extLst>
        </xdr:cNvPr>
        <xdr:cNvPicPr preferRelativeResize="0">
          <a:picLocks noChangeArrowheads="1" noChangeShapeType="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676650" y="1752600"/>
          <a:ext cx="1371600" cy="238125"/>
        </a:xfrm>
        <a:prstGeom prst="rect">
          <a:avLst/>
        </a:prstGeom>
        <a:noFill/>
        <a:ln>
          <a:noFill/>
        </a:ln>
        <a:extLst>
          <a:ext uri="{91240B29-F687-4F45-9708-019B960494DF}">
            <a14:hiddenLine xmlns:a14="http://schemas.microsoft.com/office/drawing/2010/main" w="9525">
              <a:noFill/>
              <a:miter lim="800000"/>
              <a:headEnd/>
              <a:tailEnd/>
            </a14:hiddenLine>
          </a:ext>
        </a:extLst>
      </xdr:spPr>
    </xdr:pic>
    <xdr:clientData/>
  </xdr:twoCellAnchor>
  <xdr:twoCellAnchor editAs="oneCell">
    <xdr:from>
      <xdr:col>5</xdr:col>
      <xdr:colOff>0</xdr:colOff>
      <xdr:row>10</xdr:row>
      <xdr:rowOff>57150</xdr:rowOff>
    </xdr:from>
    <xdr:to>
      <xdr:col>5</xdr:col>
      <xdr:colOff>1038225</xdr:colOff>
      <xdr:row>12</xdr:row>
      <xdr:rowOff>9525</xdr:rowOff>
    </xdr:to>
    <xdr:pic>
      <xdr:nvPicPr>
        <xdr:cNvPr id="6" name="CheckBox3">
          <a:extLst>
            <a:ext uri="{FF2B5EF4-FFF2-40B4-BE49-F238E27FC236}">
              <a16:creationId xmlns:a16="http://schemas.microsoft.com/office/drawing/2014/main" id="{68E7D9A7-9386-1369-2983-CC9CA5C6A35B}"/>
            </a:ext>
          </a:extLst>
        </xdr:cNvPr>
        <xdr:cNvPicPr preferRelativeResize="0">
          <a:picLocks noChangeArrowheads="1" noChangeShapeType="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91175" y="1752600"/>
          <a:ext cx="1038225" cy="238125"/>
        </a:xfrm>
        <a:prstGeom prst="rect">
          <a:avLst/>
        </a:prstGeom>
        <a:noFill/>
        <a:ln>
          <a:noFill/>
        </a:ln>
        <a:extLst>
          <a:ext uri="{91240B29-F687-4F45-9708-019B960494DF}">
            <a14:hiddenLine xmlns:a14="http://schemas.microsoft.com/office/drawing/2010/main" w="9525">
              <a:noFill/>
              <a:miter lim="800000"/>
              <a:headEnd/>
              <a:tailEnd/>
            </a14:hiddenLine>
          </a:ext>
        </a:extLst>
      </xdr:spPr>
    </xdr:pic>
    <xdr:clientData/>
  </xdr:twoCellAnchor>
  <xdr:twoCellAnchor editAs="oneCell">
    <xdr:from>
      <xdr:col>6</xdr:col>
      <xdr:colOff>66675</xdr:colOff>
      <xdr:row>10</xdr:row>
      <xdr:rowOff>57150</xdr:rowOff>
    </xdr:from>
    <xdr:to>
      <xdr:col>7</xdr:col>
      <xdr:colOff>104774</xdr:colOff>
      <xdr:row>12</xdr:row>
      <xdr:rowOff>9525</xdr:rowOff>
    </xdr:to>
    <xdr:pic>
      <xdr:nvPicPr>
        <xdr:cNvPr id="7" name="CheckBox4">
          <a:extLst>
            <a:ext uri="{FF2B5EF4-FFF2-40B4-BE49-F238E27FC236}">
              <a16:creationId xmlns:a16="http://schemas.microsoft.com/office/drawing/2014/main" id="{B8229AFC-D3A5-4459-DFF8-A4CFF692D21B}"/>
            </a:ext>
          </a:extLst>
        </xdr:cNvPr>
        <xdr:cNvPicPr preferRelativeResize="0">
          <a:picLocks noChangeArrowheads="1" noChangeShapeType="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924675" y="1752600"/>
          <a:ext cx="1266825" cy="238125"/>
        </a:xfrm>
        <a:prstGeom prst="rect">
          <a:avLst/>
        </a:prstGeom>
        <a:noFill/>
        <a:ln>
          <a:noFill/>
        </a:ln>
        <a:extLst>
          <a:ext uri="{91240B29-F687-4F45-9708-019B960494DF}">
            <a14:hiddenLine xmlns:a14="http://schemas.microsoft.com/office/drawing/2010/main" w="9525">
              <a:noFill/>
              <a:miter lim="800000"/>
              <a:headEnd/>
              <a:tailEnd/>
            </a14:hiddenLine>
          </a:ext>
        </a:extLst>
      </xdr:spPr>
    </xdr:pic>
    <xdr:clientData/>
  </xdr:twoCellAnchor>
  <xdr:twoCellAnchor editAs="oneCell">
    <xdr:from>
      <xdr:col>9</xdr:col>
      <xdr:colOff>514350</xdr:colOff>
      <xdr:row>10</xdr:row>
      <xdr:rowOff>47625</xdr:rowOff>
    </xdr:from>
    <xdr:to>
      <xdr:col>10</xdr:col>
      <xdr:colOff>95250</xdr:colOff>
      <xdr:row>12</xdr:row>
      <xdr:rowOff>0</xdr:rowOff>
    </xdr:to>
    <xdr:pic>
      <xdr:nvPicPr>
        <xdr:cNvPr id="8" name="CheckBox5">
          <a:extLst>
            <a:ext uri="{FF2B5EF4-FFF2-40B4-BE49-F238E27FC236}">
              <a16:creationId xmlns:a16="http://schemas.microsoft.com/office/drawing/2014/main" id="{4A5D8970-5718-99E3-5A92-EA99174922CA}"/>
            </a:ext>
          </a:extLst>
        </xdr:cNvPr>
        <xdr:cNvPicPr preferRelativeResize="0">
          <a:picLocks noChangeArrowheads="1" noChangeShapeType="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1163300" y="1743075"/>
          <a:ext cx="981075" cy="238125"/>
        </a:xfrm>
        <a:prstGeom prst="rect">
          <a:avLst/>
        </a:prstGeom>
        <a:noFill/>
        <a:ln>
          <a:noFill/>
        </a:ln>
        <a:extLst>
          <a:ext uri="{91240B29-F687-4F45-9708-019B960494DF}">
            <a14:hiddenLine xmlns:a14="http://schemas.microsoft.com/office/drawing/2010/main" w="9525">
              <a:noFill/>
              <a:miter lim="800000"/>
              <a:headEnd/>
              <a:tailEnd/>
            </a14:hiddenLine>
          </a:ext>
        </a:extLst>
      </xdr:spPr>
    </xdr:pic>
    <xdr:clientData/>
  </xdr:twoCellAnchor>
  <xdr:twoCellAnchor editAs="oneCell">
    <xdr:from>
      <xdr:col>7</xdr:col>
      <xdr:colOff>828675</xdr:colOff>
      <xdr:row>10</xdr:row>
      <xdr:rowOff>47625</xdr:rowOff>
    </xdr:from>
    <xdr:to>
      <xdr:col>8</xdr:col>
      <xdr:colOff>495300</xdr:colOff>
      <xdr:row>12</xdr:row>
      <xdr:rowOff>0</xdr:rowOff>
    </xdr:to>
    <xdr:pic>
      <xdr:nvPicPr>
        <xdr:cNvPr id="9" name="CheckBox6">
          <a:extLst>
            <a:ext uri="{FF2B5EF4-FFF2-40B4-BE49-F238E27FC236}">
              <a16:creationId xmlns:a16="http://schemas.microsoft.com/office/drawing/2014/main" id="{454A756B-0225-B6CD-EC1B-A756CB8B241E}"/>
            </a:ext>
          </a:extLst>
        </xdr:cNvPr>
        <xdr:cNvPicPr preferRelativeResize="0">
          <a:picLocks noChangeArrowheads="1" noChangeShapeType="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915400" y="1743075"/>
          <a:ext cx="1038225" cy="238125"/>
        </a:xfrm>
        <a:prstGeom prst="rect">
          <a:avLst/>
        </a:prstGeom>
        <a:noFill/>
        <a:ln>
          <a:noFill/>
        </a:ln>
        <a:extLst>
          <a:ext uri="{91240B29-F687-4F45-9708-019B960494DF}">
            <a14:hiddenLine xmlns:a14="http://schemas.microsoft.com/office/drawing/2010/main" w="9525">
              <a:no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104775</xdr:rowOff>
    </xdr:from>
    <xdr:to>
      <xdr:col>0</xdr:col>
      <xdr:colOff>0</xdr:colOff>
      <xdr:row>2</xdr:row>
      <xdr:rowOff>95250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sp>
    <xdr:clientData/>
  </xdr:twoCellAnchor>
  <xdr:twoCellAnchor>
    <xdr:from>
      <xdr:col>0</xdr:col>
      <xdr:colOff>95250</xdr:colOff>
      <xdr:row>0</xdr:row>
      <xdr:rowOff>104775</xdr:rowOff>
    </xdr:from>
    <xdr:to>
      <xdr:col>1</xdr:col>
      <xdr:colOff>704850</xdr:colOff>
      <xdr:row>2</xdr:row>
      <xdr:rowOff>95250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sp>
    <xdr:clientData/>
  </xdr:twoCellAnchor>
  <xdr:twoCellAnchor>
    <xdr:from>
      <xdr:col>0</xdr:col>
      <xdr:colOff>0</xdr:colOff>
      <xdr:row>0</xdr:row>
      <xdr:rowOff>104775</xdr:rowOff>
    </xdr:from>
    <xdr:to>
      <xdr:col>0</xdr:col>
      <xdr:colOff>0</xdr:colOff>
      <xdr:row>2</xdr:row>
      <xdr:rowOff>95250</xdr:rowOff>
    </xdr:to>
    <xdr:pic>
      <xdr:nvPicPr>
        <xdr:cNvPr id="2" name="Picture 1">
          <a:extLst>
            <a:ext uri="{FF2B5EF4-FFF2-40B4-BE49-F238E27FC236}">
              <a16:creationId xmlns:a16="http://schemas.microsoft.com/office/drawing/2014/main" id="{3A3555CA-8111-CA04-92D5-39C1D6AA17F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775"/>
          <a:ext cx="0" cy="447675"/>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pic>
    <xdr:clientData/>
  </xdr:twoCellAnchor>
  <xdr:twoCellAnchor editAs="oneCell">
    <xdr:from>
      <xdr:col>11</xdr:col>
      <xdr:colOff>58616</xdr:colOff>
      <xdr:row>9</xdr:row>
      <xdr:rowOff>146539</xdr:rowOff>
    </xdr:from>
    <xdr:to>
      <xdr:col>16</xdr:col>
      <xdr:colOff>47010</xdr:colOff>
      <xdr:row>12</xdr:row>
      <xdr:rowOff>95763</xdr:rowOff>
    </xdr:to>
    <xdr:pic>
      <xdr:nvPicPr>
        <xdr:cNvPr id="3" name="Imagen 2">
          <a:extLst>
            <a:ext uri="{FF2B5EF4-FFF2-40B4-BE49-F238E27FC236}">
              <a16:creationId xmlns:a16="http://schemas.microsoft.com/office/drawing/2014/main" id="{54C828B5-2194-4666-A150-793ABA163AD4}"/>
            </a:ext>
          </a:extLst>
        </xdr:cNvPr>
        <xdr:cNvPicPr>
          <a:picLocks noChangeAspect="1"/>
        </xdr:cNvPicPr>
      </xdr:nvPicPr>
      <xdr:blipFill>
        <a:blip xmlns:r="http://schemas.openxmlformats.org/officeDocument/2006/relationships" r:embed="rId2"/>
        <a:stretch>
          <a:fillRect/>
        </a:stretch>
      </xdr:blipFill>
      <xdr:spPr>
        <a:xfrm>
          <a:off x="21423924" y="2916116"/>
          <a:ext cx="3944932" cy="2235224"/>
        </a:xfrm>
        <a:prstGeom prst="rect">
          <a:avLst/>
        </a:prstGeom>
      </xdr:spPr>
    </xdr:pic>
    <xdr:clientData/>
  </xdr:twoCellAnchor>
  <xdr:twoCellAnchor editAs="oneCell">
    <xdr:from>
      <xdr:col>10</xdr:col>
      <xdr:colOff>718207</xdr:colOff>
      <xdr:row>14</xdr:row>
      <xdr:rowOff>43793</xdr:rowOff>
    </xdr:from>
    <xdr:to>
      <xdr:col>16</xdr:col>
      <xdr:colOff>121287</xdr:colOff>
      <xdr:row>16</xdr:row>
      <xdr:rowOff>141147</xdr:rowOff>
    </xdr:to>
    <xdr:pic>
      <xdr:nvPicPr>
        <xdr:cNvPr id="4" name="Imagen 3">
          <a:extLst>
            <a:ext uri="{FF2B5EF4-FFF2-40B4-BE49-F238E27FC236}">
              <a16:creationId xmlns:a16="http://schemas.microsoft.com/office/drawing/2014/main" id="{AEF53E57-1269-49C3-8616-792631D25C24}"/>
            </a:ext>
          </a:extLst>
        </xdr:cNvPr>
        <xdr:cNvPicPr>
          <a:picLocks noChangeAspect="1"/>
        </xdr:cNvPicPr>
      </xdr:nvPicPr>
      <xdr:blipFill>
        <a:blip xmlns:r="http://schemas.openxmlformats.org/officeDocument/2006/relationships" r:embed="rId3"/>
        <a:stretch>
          <a:fillRect/>
        </a:stretch>
      </xdr:blipFill>
      <xdr:spPr>
        <a:xfrm>
          <a:off x="21336000" y="6901793"/>
          <a:ext cx="4071425" cy="1700182"/>
        </a:xfrm>
        <a:prstGeom prst="rect">
          <a:avLst/>
        </a:prstGeom>
      </xdr:spPr>
    </xdr:pic>
    <xdr:clientData/>
  </xdr:twoCellAnchor>
  <xdr:twoCellAnchor editAs="oneCell">
    <xdr:from>
      <xdr:col>11</xdr:col>
      <xdr:colOff>0</xdr:colOff>
      <xdr:row>17</xdr:row>
      <xdr:rowOff>0</xdr:rowOff>
    </xdr:from>
    <xdr:to>
      <xdr:col>16</xdr:col>
      <xdr:colOff>211123</xdr:colOff>
      <xdr:row>18</xdr:row>
      <xdr:rowOff>183213</xdr:rowOff>
    </xdr:to>
    <xdr:pic>
      <xdr:nvPicPr>
        <xdr:cNvPr id="5" name="Imagen 4">
          <a:extLst>
            <a:ext uri="{FF2B5EF4-FFF2-40B4-BE49-F238E27FC236}">
              <a16:creationId xmlns:a16="http://schemas.microsoft.com/office/drawing/2014/main" id="{14039F04-B5DD-4AEF-BD5F-3ABE83F66E4D}"/>
            </a:ext>
          </a:extLst>
        </xdr:cNvPr>
        <xdr:cNvPicPr>
          <a:picLocks noChangeAspect="1"/>
        </xdr:cNvPicPr>
      </xdr:nvPicPr>
      <xdr:blipFill>
        <a:blip xmlns:r="http://schemas.openxmlformats.org/officeDocument/2006/relationships" r:embed="rId4"/>
        <a:stretch>
          <a:fillRect/>
        </a:stretch>
      </xdr:blipFill>
      <xdr:spPr>
        <a:xfrm>
          <a:off x="21365308" y="8733692"/>
          <a:ext cx="4167661" cy="1560675"/>
        </a:xfrm>
        <a:prstGeom prst="rect">
          <a:avLst/>
        </a:prstGeom>
      </xdr:spPr>
    </xdr:pic>
    <xdr:clientData/>
  </xdr:twoCellAnchor>
  <xdr:twoCellAnchor editAs="oneCell">
    <xdr:from>
      <xdr:col>11</xdr:col>
      <xdr:colOff>0</xdr:colOff>
      <xdr:row>19</xdr:row>
      <xdr:rowOff>0</xdr:rowOff>
    </xdr:from>
    <xdr:to>
      <xdr:col>16</xdr:col>
      <xdr:colOff>332626</xdr:colOff>
      <xdr:row>21</xdr:row>
      <xdr:rowOff>1119</xdr:rowOff>
    </xdr:to>
    <xdr:pic>
      <xdr:nvPicPr>
        <xdr:cNvPr id="6" name="Imagen 5">
          <a:extLst>
            <a:ext uri="{FF2B5EF4-FFF2-40B4-BE49-F238E27FC236}">
              <a16:creationId xmlns:a16="http://schemas.microsoft.com/office/drawing/2014/main" id="{9F8C3751-0D9C-4E0A-8376-56CA7C1537A9}"/>
            </a:ext>
          </a:extLst>
        </xdr:cNvPr>
        <xdr:cNvPicPr>
          <a:picLocks noChangeAspect="1"/>
        </xdr:cNvPicPr>
      </xdr:nvPicPr>
      <xdr:blipFill>
        <a:blip xmlns:r="http://schemas.openxmlformats.org/officeDocument/2006/relationships" r:embed="rId5"/>
        <a:stretch>
          <a:fillRect/>
        </a:stretch>
      </xdr:blipFill>
      <xdr:spPr>
        <a:xfrm>
          <a:off x="21365308" y="10345615"/>
          <a:ext cx="4289164" cy="1818968"/>
        </a:xfrm>
        <a:prstGeom prst="rect">
          <a:avLst/>
        </a:prstGeom>
      </xdr:spPr>
    </xdr:pic>
    <xdr:clientData/>
  </xdr:twoCellAnchor>
  <xdr:twoCellAnchor editAs="oneCell">
    <xdr:from>
      <xdr:col>11</xdr:col>
      <xdr:colOff>0</xdr:colOff>
      <xdr:row>21</xdr:row>
      <xdr:rowOff>0</xdr:rowOff>
    </xdr:from>
    <xdr:to>
      <xdr:col>16</xdr:col>
      <xdr:colOff>263354</xdr:colOff>
      <xdr:row>23</xdr:row>
      <xdr:rowOff>32059</xdr:rowOff>
    </xdr:to>
    <xdr:pic>
      <xdr:nvPicPr>
        <xdr:cNvPr id="7" name="Imagen 6">
          <a:extLst>
            <a:ext uri="{FF2B5EF4-FFF2-40B4-BE49-F238E27FC236}">
              <a16:creationId xmlns:a16="http://schemas.microsoft.com/office/drawing/2014/main" id="{286854EF-3E28-4604-A35F-C10BEF89569A}"/>
            </a:ext>
          </a:extLst>
        </xdr:cNvPr>
        <xdr:cNvPicPr>
          <a:picLocks noChangeAspect="1"/>
        </xdr:cNvPicPr>
      </xdr:nvPicPr>
      <xdr:blipFill>
        <a:blip xmlns:r="http://schemas.openxmlformats.org/officeDocument/2006/relationships" r:embed="rId6"/>
        <a:stretch>
          <a:fillRect/>
        </a:stretch>
      </xdr:blipFill>
      <xdr:spPr>
        <a:xfrm>
          <a:off x="21365308" y="12177346"/>
          <a:ext cx="4219892" cy="1863790"/>
        </a:xfrm>
        <a:prstGeom prst="rect">
          <a:avLst/>
        </a:prstGeom>
      </xdr:spPr>
    </xdr:pic>
    <xdr:clientData/>
  </xdr:twoCellAnchor>
  <xdr:twoCellAnchor editAs="oneCell">
    <xdr:from>
      <xdr:col>11</xdr:col>
      <xdr:colOff>3612</xdr:colOff>
      <xdr:row>23</xdr:row>
      <xdr:rowOff>122786</xdr:rowOff>
    </xdr:from>
    <xdr:to>
      <xdr:col>16</xdr:col>
      <xdr:colOff>237276</xdr:colOff>
      <xdr:row>24</xdr:row>
      <xdr:rowOff>3546</xdr:rowOff>
    </xdr:to>
    <xdr:pic>
      <xdr:nvPicPr>
        <xdr:cNvPr id="8" name="Imagen 7">
          <a:extLst>
            <a:ext uri="{FF2B5EF4-FFF2-40B4-BE49-F238E27FC236}">
              <a16:creationId xmlns:a16="http://schemas.microsoft.com/office/drawing/2014/main" id="{8E5BCC37-81A9-45E5-BE48-734D9BC00FDA}"/>
            </a:ext>
          </a:extLst>
        </xdr:cNvPr>
        <xdr:cNvPicPr>
          <a:picLocks noChangeAspect="1"/>
        </xdr:cNvPicPr>
      </xdr:nvPicPr>
      <xdr:blipFill>
        <a:blip xmlns:r="http://schemas.openxmlformats.org/officeDocument/2006/relationships" r:embed="rId7"/>
        <a:stretch>
          <a:fillRect/>
        </a:stretch>
      </xdr:blipFill>
      <xdr:spPr>
        <a:xfrm>
          <a:off x="21361280" y="14066303"/>
          <a:ext cx="4152005" cy="1823860"/>
        </a:xfrm>
        <a:prstGeom prst="rect">
          <a:avLst/>
        </a:prstGeom>
      </xdr:spPr>
    </xdr:pic>
    <xdr:clientData/>
  </xdr:twoCellAnchor>
  <xdr:twoCellAnchor editAs="oneCell">
    <xdr:from>
      <xdr:col>11</xdr:col>
      <xdr:colOff>0</xdr:colOff>
      <xdr:row>23</xdr:row>
      <xdr:rowOff>1898543</xdr:rowOff>
    </xdr:from>
    <xdr:to>
      <xdr:col>16</xdr:col>
      <xdr:colOff>258305</xdr:colOff>
      <xdr:row>27</xdr:row>
      <xdr:rowOff>86119</xdr:rowOff>
    </xdr:to>
    <xdr:pic>
      <xdr:nvPicPr>
        <xdr:cNvPr id="9" name="Imagen 8">
          <a:extLst>
            <a:ext uri="{FF2B5EF4-FFF2-40B4-BE49-F238E27FC236}">
              <a16:creationId xmlns:a16="http://schemas.microsoft.com/office/drawing/2014/main" id="{6F11154E-ABC8-C9D5-B3D3-5C18822398D4}"/>
            </a:ext>
          </a:extLst>
        </xdr:cNvPr>
        <xdr:cNvPicPr>
          <a:picLocks noChangeAspect="1"/>
        </xdr:cNvPicPr>
      </xdr:nvPicPr>
      <xdr:blipFill>
        <a:blip xmlns:r="http://schemas.openxmlformats.org/officeDocument/2006/relationships" r:embed="rId8"/>
        <a:stretch>
          <a:fillRect/>
        </a:stretch>
      </xdr:blipFill>
      <xdr:spPr>
        <a:xfrm>
          <a:off x="21361831" y="15872848"/>
          <a:ext cx="4197457" cy="2217135"/>
        </a:xfrm>
        <a:prstGeom prst="rect">
          <a:avLst/>
        </a:prstGeom>
      </xdr:spPr>
    </xdr:pic>
    <xdr:clientData/>
  </xdr:twoCellAnchor>
  <xdr:twoCellAnchor editAs="oneCell">
    <xdr:from>
      <xdr:col>10</xdr:col>
      <xdr:colOff>712304</xdr:colOff>
      <xdr:row>27</xdr:row>
      <xdr:rowOff>1490871</xdr:rowOff>
    </xdr:from>
    <xdr:to>
      <xdr:col>16</xdr:col>
      <xdr:colOff>49695</xdr:colOff>
      <xdr:row>30</xdr:row>
      <xdr:rowOff>139205</xdr:rowOff>
    </xdr:to>
    <xdr:pic>
      <xdr:nvPicPr>
        <xdr:cNvPr id="10" name="Imagen 9">
          <a:extLst>
            <a:ext uri="{FF2B5EF4-FFF2-40B4-BE49-F238E27FC236}">
              <a16:creationId xmlns:a16="http://schemas.microsoft.com/office/drawing/2014/main" id="{6911CFEC-8207-F24A-CE3E-405B74A220D3}"/>
            </a:ext>
          </a:extLst>
        </xdr:cNvPr>
        <xdr:cNvPicPr>
          <a:picLocks noChangeAspect="1"/>
        </xdr:cNvPicPr>
      </xdr:nvPicPr>
      <xdr:blipFill rotWithShape="1">
        <a:blip xmlns:r="http://schemas.openxmlformats.org/officeDocument/2006/relationships" r:embed="rId9"/>
        <a:srcRect t="14312" b="17338"/>
        <a:stretch/>
      </xdr:blipFill>
      <xdr:spPr>
        <a:xfrm>
          <a:off x="21352565" y="19563523"/>
          <a:ext cx="3959087" cy="3651030"/>
        </a:xfrm>
        <a:prstGeom prst="rect">
          <a:avLst/>
        </a:prstGeom>
      </xdr:spPr>
    </xdr:pic>
    <xdr:clientData/>
  </xdr:twoCellAnchor>
  <xdr:twoCellAnchor editAs="oneCell">
    <xdr:from>
      <xdr:col>11</xdr:col>
      <xdr:colOff>3977</xdr:colOff>
      <xdr:row>40</xdr:row>
      <xdr:rowOff>213896</xdr:rowOff>
    </xdr:from>
    <xdr:to>
      <xdr:col>12</xdr:col>
      <xdr:colOff>185352</xdr:colOff>
      <xdr:row>42</xdr:row>
      <xdr:rowOff>4118</xdr:rowOff>
    </xdr:to>
    <xdr:pic>
      <xdr:nvPicPr>
        <xdr:cNvPr id="11" name="Imagen 10">
          <a:extLst>
            <a:ext uri="{FF2B5EF4-FFF2-40B4-BE49-F238E27FC236}">
              <a16:creationId xmlns:a16="http://schemas.microsoft.com/office/drawing/2014/main" id="{86FD7868-6A05-79B5-32C1-2BC23098491D}"/>
            </a:ext>
          </a:extLst>
        </xdr:cNvPr>
        <xdr:cNvPicPr>
          <a:picLocks noChangeAspect="1"/>
        </xdr:cNvPicPr>
      </xdr:nvPicPr>
      <xdr:blipFill>
        <a:blip xmlns:r="http://schemas.openxmlformats.org/officeDocument/2006/relationships" r:embed="rId10"/>
        <a:stretch>
          <a:fillRect/>
        </a:stretch>
      </xdr:blipFill>
      <xdr:spPr>
        <a:xfrm>
          <a:off x="21364691" y="29174015"/>
          <a:ext cx="968088" cy="1293627"/>
        </a:xfrm>
        <a:prstGeom prst="rect">
          <a:avLst/>
        </a:prstGeom>
      </xdr:spPr>
    </xdr:pic>
    <xdr:clientData/>
  </xdr:twoCellAnchor>
  <xdr:twoCellAnchor editAs="oneCell">
    <xdr:from>
      <xdr:col>11</xdr:col>
      <xdr:colOff>1</xdr:colOff>
      <xdr:row>43</xdr:row>
      <xdr:rowOff>0</xdr:rowOff>
    </xdr:from>
    <xdr:to>
      <xdr:col>12</xdr:col>
      <xdr:colOff>92216</xdr:colOff>
      <xdr:row>44</xdr:row>
      <xdr:rowOff>27709</xdr:rowOff>
    </xdr:to>
    <xdr:pic>
      <xdr:nvPicPr>
        <xdr:cNvPr id="12" name="Imagen 11">
          <a:extLst>
            <a:ext uri="{FF2B5EF4-FFF2-40B4-BE49-F238E27FC236}">
              <a16:creationId xmlns:a16="http://schemas.microsoft.com/office/drawing/2014/main" id="{ECB83612-B5DE-2064-C355-DAAE3F78EE1C}"/>
            </a:ext>
          </a:extLst>
        </xdr:cNvPr>
        <xdr:cNvPicPr>
          <a:picLocks noChangeAspect="1"/>
        </xdr:cNvPicPr>
      </xdr:nvPicPr>
      <xdr:blipFill>
        <a:blip xmlns:r="http://schemas.openxmlformats.org/officeDocument/2006/relationships" r:embed="rId11"/>
        <a:stretch>
          <a:fillRect/>
        </a:stretch>
      </xdr:blipFill>
      <xdr:spPr>
        <a:xfrm>
          <a:off x="21363710" y="30706291"/>
          <a:ext cx="877306" cy="1999673"/>
        </a:xfrm>
        <a:prstGeom prst="rect">
          <a:avLst/>
        </a:prstGeom>
      </xdr:spPr>
    </xdr:pic>
    <xdr:clientData/>
  </xdr:twoCellAnchor>
  <xdr:twoCellAnchor editAs="oneCell">
    <xdr:from>
      <xdr:col>11</xdr:col>
      <xdr:colOff>0</xdr:colOff>
      <xdr:row>45</xdr:row>
      <xdr:rowOff>1</xdr:rowOff>
    </xdr:from>
    <xdr:to>
      <xdr:col>12</xdr:col>
      <xdr:colOff>347240</xdr:colOff>
      <xdr:row>46</xdr:row>
      <xdr:rowOff>401</xdr:rowOff>
    </xdr:to>
    <xdr:pic>
      <xdr:nvPicPr>
        <xdr:cNvPr id="13" name="Imagen 12">
          <a:extLst>
            <a:ext uri="{FF2B5EF4-FFF2-40B4-BE49-F238E27FC236}">
              <a16:creationId xmlns:a16="http://schemas.microsoft.com/office/drawing/2014/main" id="{4650FBC7-3F2A-A611-375D-173538BD5319}"/>
            </a:ext>
          </a:extLst>
        </xdr:cNvPr>
        <xdr:cNvPicPr>
          <a:picLocks noChangeAspect="1"/>
        </xdr:cNvPicPr>
      </xdr:nvPicPr>
      <xdr:blipFill>
        <a:blip xmlns:r="http://schemas.openxmlformats.org/officeDocument/2006/relationships" r:embed="rId12"/>
        <a:stretch>
          <a:fillRect/>
        </a:stretch>
      </xdr:blipFill>
      <xdr:spPr>
        <a:xfrm>
          <a:off x="21364937" y="32901039"/>
          <a:ext cx="1128531" cy="2572150"/>
        </a:xfrm>
        <a:prstGeom prst="rect">
          <a:avLst/>
        </a:prstGeom>
      </xdr:spPr>
    </xdr:pic>
    <xdr:clientData/>
  </xdr:twoCellAnchor>
  <xdr:twoCellAnchor editAs="oneCell">
    <xdr:from>
      <xdr:col>11</xdr:col>
      <xdr:colOff>26277</xdr:colOff>
      <xdr:row>48</xdr:row>
      <xdr:rowOff>26277</xdr:rowOff>
    </xdr:from>
    <xdr:to>
      <xdr:col>12</xdr:col>
      <xdr:colOff>331077</xdr:colOff>
      <xdr:row>50</xdr:row>
      <xdr:rowOff>148654</xdr:rowOff>
    </xdr:to>
    <xdr:pic>
      <xdr:nvPicPr>
        <xdr:cNvPr id="14" name="Imagen 13">
          <a:extLst>
            <a:ext uri="{FF2B5EF4-FFF2-40B4-BE49-F238E27FC236}">
              <a16:creationId xmlns:a16="http://schemas.microsoft.com/office/drawing/2014/main" id="{ADE3776A-2944-AF6B-504E-C6DC32684904}"/>
            </a:ext>
          </a:extLst>
        </xdr:cNvPr>
        <xdr:cNvPicPr>
          <a:picLocks noChangeAspect="1"/>
        </xdr:cNvPicPr>
      </xdr:nvPicPr>
      <xdr:blipFill>
        <a:blip xmlns:r="http://schemas.openxmlformats.org/officeDocument/2006/relationships" r:embed="rId13"/>
        <a:stretch>
          <a:fillRect/>
        </a:stretch>
      </xdr:blipFill>
      <xdr:spPr>
        <a:xfrm>
          <a:off x="21375415" y="37390553"/>
          <a:ext cx="1093076" cy="2474067"/>
        </a:xfrm>
        <a:prstGeom prst="rect">
          <a:avLst/>
        </a:prstGeom>
      </xdr:spPr>
    </xdr:pic>
    <xdr:clientData/>
  </xdr:twoCellAnchor>
  <xdr:twoCellAnchor editAs="oneCell">
    <xdr:from>
      <xdr:col>11</xdr:col>
      <xdr:colOff>43544</xdr:colOff>
      <xdr:row>50</xdr:row>
      <xdr:rowOff>174172</xdr:rowOff>
    </xdr:from>
    <xdr:to>
      <xdr:col>12</xdr:col>
      <xdr:colOff>297061</xdr:colOff>
      <xdr:row>52</xdr:row>
      <xdr:rowOff>90407</xdr:rowOff>
    </xdr:to>
    <xdr:pic>
      <xdr:nvPicPr>
        <xdr:cNvPr id="15" name="Imagen 14">
          <a:extLst>
            <a:ext uri="{FF2B5EF4-FFF2-40B4-BE49-F238E27FC236}">
              <a16:creationId xmlns:a16="http://schemas.microsoft.com/office/drawing/2014/main" id="{1EA63E01-9E70-C1F9-3A5C-DD1285594041}"/>
            </a:ext>
          </a:extLst>
        </xdr:cNvPr>
        <xdr:cNvPicPr>
          <a:picLocks noChangeAspect="1"/>
        </xdr:cNvPicPr>
      </xdr:nvPicPr>
      <xdr:blipFill>
        <a:blip xmlns:r="http://schemas.openxmlformats.org/officeDocument/2006/relationships" r:embed="rId14"/>
        <a:stretch>
          <a:fillRect/>
        </a:stretch>
      </xdr:blipFill>
      <xdr:spPr>
        <a:xfrm>
          <a:off x="21405375" y="40108138"/>
          <a:ext cx="1041347" cy="2395964"/>
        </a:xfrm>
        <a:prstGeom prst="rect">
          <a:avLst/>
        </a:prstGeom>
      </xdr:spPr>
    </xdr:pic>
    <xdr:clientData/>
  </xdr:twoCellAnchor>
  <xdr:twoCellAnchor editAs="oneCell">
    <xdr:from>
      <xdr:col>11</xdr:col>
      <xdr:colOff>0</xdr:colOff>
      <xdr:row>53</xdr:row>
      <xdr:rowOff>0</xdr:rowOff>
    </xdr:from>
    <xdr:to>
      <xdr:col>12</xdr:col>
      <xdr:colOff>205273</xdr:colOff>
      <xdr:row>53</xdr:row>
      <xdr:rowOff>2260600</xdr:rowOff>
    </xdr:to>
    <xdr:pic>
      <xdr:nvPicPr>
        <xdr:cNvPr id="16" name="Imagen 15">
          <a:extLst>
            <a:ext uri="{FF2B5EF4-FFF2-40B4-BE49-F238E27FC236}">
              <a16:creationId xmlns:a16="http://schemas.microsoft.com/office/drawing/2014/main" id="{64235B72-5F1B-8610-09EF-3DA381B99F01}"/>
            </a:ext>
          </a:extLst>
        </xdr:cNvPr>
        <xdr:cNvPicPr>
          <a:picLocks noChangeAspect="1"/>
        </xdr:cNvPicPr>
      </xdr:nvPicPr>
      <xdr:blipFill>
        <a:blip xmlns:r="http://schemas.openxmlformats.org/officeDocument/2006/relationships" r:embed="rId15"/>
        <a:stretch>
          <a:fillRect/>
        </a:stretch>
      </xdr:blipFill>
      <xdr:spPr>
        <a:xfrm>
          <a:off x="21386800" y="42545000"/>
          <a:ext cx="992673" cy="2260600"/>
        </a:xfrm>
        <a:prstGeom prst="rect">
          <a:avLst/>
        </a:prstGeom>
      </xdr:spPr>
    </xdr:pic>
    <xdr:clientData/>
  </xdr:twoCellAnchor>
  <xdr:twoCellAnchor editAs="oneCell">
    <xdr:from>
      <xdr:col>10</xdr:col>
      <xdr:colOff>707174</xdr:colOff>
      <xdr:row>53</xdr:row>
      <xdr:rowOff>2331721</xdr:rowOff>
    </xdr:from>
    <xdr:to>
      <xdr:col>12</xdr:col>
      <xdr:colOff>365760</xdr:colOff>
      <xdr:row>56</xdr:row>
      <xdr:rowOff>150274</xdr:rowOff>
    </xdr:to>
    <xdr:pic>
      <xdr:nvPicPr>
        <xdr:cNvPr id="17" name="Imagen 16">
          <a:extLst>
            <a:ext uri="{FF2B5EF4-FFF2-40B4-BE49-F238E27FC236}">
              <a16:creationId xmlns:a16="http://schemas.microsoft.com/office/drawing/2014/main" id="{1C3BA354-2A9D-1931-69EF-AEE2E4E8D92F}"/>
            </a:ext>
          </a:extLst>
        </xdr:cNvPr>
        <xdr:cNvPicPr>
          <a:picLocks noChangeAspect="1"/>
        </xdr:cNvPicPr>
      </xdr:nvPicPr>
      <xdr:blipFill>
        <a:blip xmlns:r="http://schemas.openxmlformats.org/officeDocument/2006/relationships" r:embed="rId16"/>
        <a:stretch>
          <a:fillRect/>
        </a:stretch>
      </xdr:blipFill>
      <xdr:spPr>
        <a:xfrm>
          <a:off x="21387854" y="44912281"/>
          <a:ext cx="1182586" cy="2695353"/>
        </a:xfrm>
        <a:prstGeom prst="rect">
          <a:avLst/>
        </a:prstGeom>
      </xdr:spPr>
    </xdr:pic>
    <xdr:clientData/>
  </xdr:twoCellAnchor>
  <xdr:twoCellAnchor editAs="oneCell">
    <xdr:from>
      <xdr:col>11</xdr:col>
      <xdr:colOff>60960</xdr:colOff>
      <xdr:row>58</xdr:row>
      <xdr:rowOff>87912</xdr:rowOff>
    </xdr:from>
    <xdr:to>
      <xdr:col>12</xdr:col>
      <xdr:colOff>412140</xdr:colOff>
      <xdr:row>60</xdr:row>
      <xdr:rowOff>152400</xdr:rowOff>
    </xdr:to>
    <xdr:pic>
      <xdr:nvPicPr>
        <xdr:cNvPr id="18" name="Imagen 17">
          <a:extLst>
            <a:ext uri="{FF2B5EF4-FFF2-40B4-BE49-F238E27FC236}">
              <a16:creationId xmlns:a16="http://schemas.microsoft.com/office/drawing/2014/main" id="{913CE440-8A78-618D-3C61-9EB8CDFA88AD}"/>
            </a:ext>
          </a:extLst>
        </xdr:cNvPr>
        <xdr:cNvPicPr>
          <a:picLocks noChangeAspect="1"/>
        </xdr:cNvPicPr>
      </xdr:nvPicPr>
      <xdr:blipFill>
        <a:blip xmlns:r="http://schemas.openxmlformats.org/officeDocument/2006/relationships" r:embed="rId17"/>
        <a:stretch>
          <a:fillRect/>
        </a:stretch>
      </xdr:blipFill>
      <xdr:spPr>
        <a:xfrm>
          <a:off x="21473160" y="50288472"/>
          <a:ext cx="1143660" cy="2579088"/>
        </a:xfrm>
        <a:prstGeom prst="rect">
          <a:avLst/>
        </a:prstGeom>
      </xdr:spPr>
    </xdr:pic>
    <xdr:clientData/>
  </xdr:twoCellAnchor>
  <xdr:twoCellAnchor editAs="oneCell">
    <xdr:from>
      <xdr:col>11</xdr:col>
      <xdr:colOff>0</xdr:colOff>
      <xdr:row>61</xdr:row>
      <xdr:rowOff>0</xdr:rowOff>
    </xdr:from>
    <xdr:to>
      <xdr:col>12</xdr:col>
      <xdr:colOff>551390</xdr:colOff>
      <xdr:row>62</xdr:row>
      <xdr:rowOff>76200</xdr:rowOff>
    </xdr:to>
    <xdr:pic>
      <xdr:nvPicPr>
        <xdr:cNvPr id="19" name="Imagen 18">
          <a:extLst>
            <a:ext uri="{FF2B5EF4-FFF2-40B4-BE49-F238E27FC236}">
              <a16:creationId xmlns:a16="http://schemas.microsoft.com/office/drawing/2014/main" id="{C82D06C2-4303-6500-6337-F72D2ADB0A78}"/>
            </a:ext>
          </a:extLst>
        </xdr:cNvPr>
        <xdr:cNvPicPr>
          <a:picLocks noChangeAspect="1"/>
        </xdr:cNvPicPr>
      </xdr:nvPicPr>
      <xdr:blipFill>
        <a:blip xmlns:r="http://schemas.openxmlformats.org/officeDocument/2006/relationships" r:embed="rId17"/>
        <a:stretch>
          <a:fillRect/>
        </a:stretch>
      </xdr:blipFill>
      <xdr:spPr>
        <a:xfrm>
          <a:off x="21374100" y="52882800"/>
          <a:ext cx="1351490" cy="3009900"/>
        </a:xfrm>
        <a:prstGeom prst="rect">
          <a:avLst/>
        </a:prstGeom>
      </xdr:spPr>
    </xdr:pic>
    <xdr:clientData/>
  </xdr:twoCellAnchor>
  <xdr:twoCellAnchor editAs="oneCell">
    <xdr:from>
      <xdr:col>11</xdr:col>
      <xdr:colOff>1</xdr:colOff>
      <xdr:row>63</xdr:row>
      <xdr:rowOff>1</xdr:rowOff>
    </xdr:from>
    <xdr:to>
      <xdr:col>12</xdr:col>
      <xdr:colOff>406673</xdr:colOff>
      <xdr:row>64</xdr:row>
      <xdr:rowOff>108858</xdr:rowOff>
    </xdr:to>
    <xdr:pic>
      <xdr:nvPicPr>
        <xdr:cNvPr id="20" name="Imagen 19">
          <a:extLst>
            <a:ext uri="{FF2B5EF4-FFF2-40B4-BE49-F238E27FC236}">
              <a16:creationId xmlns:a16="http://schemas.microsoft.com/office/drawing/2014/main" id="{C3BC3B3F-F520-5374-532D-3ACB5AA818A0}"/>
            </a:ext>
          </a:extLst>
        </xdr:cNvPr>
        <xdr:cNvPicPr>
          <a:picLocks noChangeAspect="1"/>
        </xdr:cNvPicPr>
      </xdr:nvPicPr>
      <xdr:blipFill>
        <a:blip xmlns:r="http://schemas.openxmlformats.org/officeDocument/2006/relationships" r:embed="rId18"/>
        <a:stretch>
          <a:fillRect/>
        </a:stretch>
      </xdr:blipFill>
      <xdr:spPr>
        <a:xfrm>
          <a:off x="21336001" y="55408287"/>
          <a:ext cx="1168672" cy="2721428"/>
        </a:xfrm>
        <a:prstGeom prst="rect">
          <a:avLst/>
        </a:prstGeom>
      </xdr:spPr>
    </xdr:pic>
    <xdr:clientData/>
  </xdr:twoCellAnchor>
  <xdr:twoCellAnchor editAs="oneCell">
    <xdr:from>
      <xdr:col>11</xdr:col>
      <xdr:colOff>1</xdr:colOff>
      <xdr:row>65</xdr:row>
      <xdr:rowOff>1</xdr:rowOff>
    </xdr:from>
    <xdr:to>
      <xdr:col>12</xdr:col>
      <xdr:colOff>476251</xdr:colOff>
      <xdr:row>66</xdr:row>
      <xdr:rowOff>19725</xdr:rowOff>
    </xdr:to>
    <xdr:pic>
      <xdr:nvPicPr>
        <xdr:cNvPr id="21" name="Imagen 20">
          <a:extLst>
            <a:ext uri="{FF2B5EF4-FFF2-40B4-BE49-F238E27FC236}">
              <a16:creationId xmlns:a16="http://schemas.microsoft.com/office/drawing/2014/main" id="{19693271-452B-D2EE-B24E-86AEA0EF470D}"/>
            </a:ext>
          </a:extLst>
        </xdr:cNvPr>
        <xdr:cNvPicPr>
          <a:picLocks noChangeAspect="1"/>
        </xdr:cNvPicPr>
      </xdr:nvPicPr>
      <xdr:blipFill>
        <a:blip xmlns:r="http://schemas.openxmlformats.org/officeDocument/2006/relationships" r:embed="rId19"/>
        <a:stretch>
          <a:fillRect/>
        </a:stretch>
      </xdr:blipFill>
      <xdr:spPr>
        <a:xfrm>
          <a:off x="21367751" y="58610501"/>
          <a:ext cx="1270000" cy="2813724"/>
        </a:xfrm>
        <a:prstGeom prst="rect">
          <a:avLst/>
        </a:prstGeom>
      </xdr:spPr>
    </xdr:pic>
    <xdr:clientData/>
  </xdr:twoCellAnchor>
  <xdr:twoCellAnchor editAs="oneCell">
    <xdr:from>
      <xdr:col>11</xdr:col>
      <xdr:colOff>15240</xdr:colOff>
      <xdr:row>66</xdr:row>
      <xdr:rowOff>15241</xdr:rowOff>
    </xdr:from>
    <xdr:to>
      <xdr:col>14</xdr:col>
      <xdr:colOff>3875</xdr:colOff>
      <xdr:row>68</xdr:row>
      <xdr:rowOff>0</xdr:rowOff>
    </xdr:to>
    <xdr:pic>
      <xdr:nvPicPr>
        <xdr:cNvPr id="22" name="Imagen 21">
          <a:extLst>
            <a:ext uri="{FF2B5EF4-FFF2-40B4-BE49-F238E27FC236}">
              <a16:creationId xmlns:a16="http://schemas.microsoft.com/office/drawing/2014/main" id="{CDD1E75A-0E16-BECB-90FD-73AE2E35CCE2}"/>
            </a:ext>
          </a:extLst>
        </xdr:cNvPr>
        <xdr:cNvPicPr>
          <a:picLocks noChangeAspect="1"/>
        </xdr:cNvPicPr>
      </xdr:nvPicPr>
      <xdr:blipFill>
        <a:blip xmlns:r="http://schemas.openxmlformats.org/officeDocument/2006/relationships" r:embed="rId20"/>
        <a:stretch>
          <a:fillRect/>
        </a:stretch>
      </xdr:blipFill>
      <xdr:spPr>
        <a:xfrm>
          <a:off x="21379462" y="61624352"/>
          <a:ext cx="2359302" cy="3597204"/>
        </a:xfrm>
        <a:prstGeom prst="rect">
          <a:avLst/>
        </a:prstGeom>
      </xdr:spPr>
    </xdr:pic>
    <xdr:clientData/>
  </xdr:twoCellAnchor>
  <xdr:twoCellAnchor editAs="oneCell">
    <xdr:from>
      <xdr:col>11</xdr:col>
      <xdr:colOff>1</xdr:colOff>
      <xdr:row>69</xdr:row>
      <xdr:rowOff>1</xdr:rowOff>
    </xdr:from>
    <xdr:to>
      <xdr:col>13</xdr:col>
      <xdr:colOff>656474</xdr:colOff>
      <xdr:row>69</xdr:row>
      <xdr:rowOff>3330223</xdr:rowOff>
    </xdr:to>
    <xdr:pic>
      <xdr:nvPicPr>
        <xdr:cNvPr id="23" name="Imagen 22">
          <a:extLst>
            <a:ext uri="{FF2B5EF4-FFF2-40B4-BE49-F238E27FC236}">
              <a16:creationId xmlns:a16="http://schemas.microsoft.com/office/drawing/2014/main" id="{47141D4F-7299-5576-C615-A3BF050A6E9E}"/>
            </a:ext>
          </a:extLst>
        </xdr:cNvPr>
        <xdr:cNvPicPr>
          <a:picLocks noChangeAspect="1"/>
        </xdr:cNvPicPr>
      </xdr:nvPicPr>
      <xdr:blipFill>
        <a:blip xmlns:r="http://schemas.openxmlformats.org/officeDocument/2006/relationships" r:embed="rId21"/>
        <a:stretch>
          <a:fillRect/>
        </a:stretch>
      </xdr:blipFill>
      <xdr:spPr>
        <a:xfrm>
          <a:off x="21364223" y="63810445"/>
          <a:ext cx="2236918" cy="3330222"/>
        </a:xfrm>
        <a:prstGeom prst="rect">
          <a:avLst/>
        </a:prstGeom>
      </xdr:spPr>
    </xdr:pic>
    <xdr:clientData/>
  </xdr:twoCellAnchor>
  <xdr:twoCellAnchor editAs="oneCell">
    <xdr:from>
      <xdr:col>11</xdr:col>
      <xdr:colOff>1</xdr:colOff>
      <xdr:row>71</xdr:row>
      <xdr:rowOff>1</xdr:rowOff>
    </xdr:from>
    <xdr:to>
      <xdr:col>13</xdr:col>
      <xdr:colOff>449384</xdr:colOff>
      <xdr:row>71</xdr:row>
      <xdr:rowOff>3026257</xdr:rowOff>
    </xdr:to>
    <xdr:pic>
      <xdr:nvPicPr>
        <xdr:cNvPr id="24" name="Imagen 23">
          <a:extLst>
            <a:ext uri="{FF2B5EF4-FFF2-40B4-BE49-F238E27FC236}">
              <a16:creationId xmlns:a16="http://schemas.microsoft.com/office/drawing/2014/main" id="{F9C6B01C-1666-BCE4-A24C-13F8A27D1A1A}"/>
            </a:ext>
          </a:extLst>
        </xdr:cNvPr>
        <xdr:cNvPicPr>
          <a:picLocks noChangeAspect="1"/>
        </xdr:cNvPicPr>
      </xdr:nvPicPr>
      <xdr:blipFill>
        <a:blip xmlns:r="http://schemas.openxmlformats.org/officeDocument/2006/relationships" r:embed="rId22"/>
        <a:stretch>
          <a:fillRect/>
        </a:stretch>
      </xdr:blipFill>
      <xdr:spPr>
        <a:xfrm>
          <a:off x="21375078" y="69498309"/>
          <a:ext cx="2012460" cy="3026256"/>
        </a:xfrm>
        <a:prstGeom prst="rect">
          <a:avLst/>
        </a:prstGeom>
      </xdr:spPr>
    </xdr:pic>
    <xdr:clientData/>
  </xdr:twoCellAnchor>
  <xdr:twoCellAnchor editAs="oneCell">
    <xdr:from>
      <xdr:col>11</xdr:col>
      <xdr:colOff>18143</xdr:colOff>
      <xdr:row>72</xdr:row>
      <xdr:rowOff>18143</xdr:rowOff>
    </xdr:from>
    <xdr:to>
      <xdr:col>12</xdr:col>
      <xdr:colOff>706401</xdr:colOff>
      <xdr:row>74</xdr:row>
      <xdr:rowOff>125775</xdr:rowOff>
    </xdr:to>
    <xdr:pic>
      <xdr:nvPicPr>
        <xdr:cNvPr id="25" name="Imagen 24">
          <a:extLst>
            <a:ext uri="{FF2B5EF4-FFF2-40B4-BE49-F238E27FC236}">
              <a16:creationId xmlns:a16="http://schemas.microsoft.com/office/drawing/2014/main" id="{23062904-FF14-19BF-734F-DBA8FB29AF88}"/>
            </a:ext>
          </a:extLst>
        </xdr:cNvPr>
        <xdr:cNvPicPr>
          <a:picLocks noChangeAspect="1"/>
        </xdr:cNvPicPr>
      </xdr:nvPicPr>
      <xdr:blipFill>
        <a:blip xmlns:r="http://schemas.openxmlformats.org/officeDocument/2006/relationships" r:embed="rId23"/>
        <a:stretch>
          <a:fillRect/>
        </a:stretch>
      </xdr:blipFill>
      <xdr:spPr>
        <a:xfrm>
          <a:off x="21390429" y="72662143"/>
          <a:ext cx="1468401" cy="3264489"/>
        </a:xfrm>
        <a:prstGeom prst="rect">
          <a:avLst/>
        </a:prstGeom>
      </xdr:spPr>
    </xdr:pic>
    <xdr:clientData/>
  </xdr:twoCellAnchor>
  <xdr:twoCellAnchor editAs="oneCell">
    <xdr:from>
      <xdr:col>11</xdr:col>
      <xdr:colOff>1</xdr:colOff>
      <xdr:row>79</xdr:row>
      <xdr:rowOff>0</xdr:rowOff>
    </xdr:from>
    <xdr:to>
      <xdr:col>12</xdr:col>
      <xdr:colOff>515472</xdr:colOff>
      <xdr:row>80</xdr:row>
      <xdr:rowOff>79069</xdr:rowOff>
    </xdr:to>
    <xdr:pic>
      <xdr:nvPicPr>
        <xdr:cNvPr id="26" name="Imagen 25">
          <a:extLst>
            <a:ext uri="{FF2B5EF4-FFF2-40B4-BE49-F238E27FC236}">
              <a16:creationId xmlns:a16="http://schemas.microsoft.com/office/drawing/2014/main" id="{42F0E4F5-1E12-6C36-5962-2C7747CA53AC}"/>
            </a:ext>
          </a:extLst>
        </xdr:cNvPr>
        <xdr:cNvPicPr>
          <a:picLocks noChangeAspect="1"/>
        </xdr:cNvPicPr>
      </xdr:nvPicPr>
      <xdr:blipFill>
        <a:blip xmlns:r="http://schemas.openxmlformats.org/officeDocument/2006/relationships" r:embed="rId24"/>
        <a:stretch>
          <a:fillRect/>
        </a:stretch>
      </xdr:blipFill>
      <xdr:spPr>
        <a:xfrm>
          <a:off x="21380825" y="79180765"/>
          <a:ext cx="1299882" cy="2835716"/>
        </a:xfrm>
        <a:prstGeom prst="rect">
          <a:avLst/>
        </a:prstGeom>
      </xdr:spPr>
    </xdr:pic>
    <xdr:clientData/>
  </xdr:twoCellAnchor>
  <xdr:twoCellAnchor editAs="oneCell">
    <xdr:from>
      <xdr:col>11</xdr:col>
      <xdr:colOff>-1</xdr:colOff>
      <xdr:row>80</xdr:row>
      <xdr:rowOff>129153</xdr:rowOff>
    </xdr:from>
    <xdr:to>
      <xdr:col>12</xdr:col>
      <xdr:colOff>645762</xdr:colOff>
      <xdr:row>82</xdr:row>
      <xdr:rowOff>54721</xdr:rowOff>
    </xdr:to>
    <xdr:pic>
      <xdr:nvPicPr>
        <xdr:cNvPr id="27" name="Imagen 26">
          <a:extLst>
            <a:ext uri="{FF2B5EF4-FFF2-40B4-BE49-F238E27FC236}">
              <a16:creationId xmlns:a16="http://schemas.microsoft.com/office/drawing/2014/main" id="{CEACA7BE-D74C-4BE8-12D8-D3F8BF89F18B}"/>
            </a:ext>
          </a:extLst>
        </xdr:cNvPr>
        <xdr:cNvPicPr>
          <a:picLocks noChangeAspect="1"/>
        </xdr:cNvPicPr>
      </xdr:nvPicPr>
      <xdr:blipFill>
        <a:blip xmlns:r="http://schemas.openxmlformats.org/officeDocument/2006/relationships" r:embed="rId25"/>
        <a:stretch>
          <a:fillRect/>
        </a:stretch>
      </xdr:blipFill>
      <xdr:spPr>
        <a:xfrm>
          <a:off x="21361830" y="82528475"/>
          <a:ext cx="1433593" cy="25473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104775</xdr:rowOff>
    </xdr:from>
    <xdr:to>
      <xdr:col>0</xdr:col>
      <xdr:colOff>0</xdr:colOff>
      <xdr:row>2</xdr:row>
      <xdr:rowOff>95250</xdr:rowOff>
    </xdr:to>
    <xdr:sp macro="" textlink="">
      <xdr:nvSpPr>
        <xdr:cNvPr id="4097" name="Object 1" hidden="1">
          <a:extLst>
            <a:ext uri="{63B3BB69-23CF-44E3-9099-C40C66FF867C}">
              <a14:compatExt xmlns:a14="http://schemas.microsoft.com/office/drawing/2010/main" spid="_x0000_s4097"/>
            </a:ext>
            <a:ext uri="{FF2B5EF4-FFF2-40B4-BE49-F238E27FC236}">
              <a16:creationId xmlns:a16="http://schemas.microsoft.com/office/drawing/2014/main" id="{00000000-0008-0000-0200-000001100000}"/>
            </a:ext>
          </a:extLst>
        </xdr:cNvPr>
        <xdr:cNvSpPr/>
      </xdr:nvSpPr>
      <xdr:spPr bwMode="auto">
        <a:xfrm>
          <a:off x="0" y="0"/>
          <a:ext cx="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sp>
    <xdr:clientData/>
  </xdr:twoCellAnchor>
  <xdr:twoCellAnchor>
    <xdr:from>
      <xdr:col>1</xdr:col>
      <xdr:colOff>333375</xdr:colOff>
      <xdr:row>0</xdr:row>
      <xdr:rowOff>85725</xdr:rowOff>
    </xdr:from>
    <xdr:to>
      <xdr:col>2</xdr:col>
      <xdr:colOff>800100</xdr:colOff>
      <xdr:row>2</xdr:row>
      <xdr:rowOff>76200</xdr:rowOff>
    </xdr:to>
    <xdr:sp macro="" textlink="">
      <xdr:nvSpPr>
        <xdr:cNvPr id="4098" name="Object 2" hidden="1">
          <a:extLst>
            <a:ext uri="{63B3BB69-23CF-44E3-9099-C40C66FF867C}">
              <a14:compatExt xmlns:a14="http://schemas.microsoft.com/office/drawing/2010/main" spid="_x0000_s4098"/>
            </a:ext>
            <a:ext uri="{FF2B5EF4-FFF2-40B4-BE49-F238E27FC236}">
              <a16:creationId xmlns:a16="http://schemas.microsoft.com/office/drawing/2014/main" id="{00000000-0008-0000-0200-000002100000}"/>
            </a:ext>
          </a:extLst>
        </xdr:cNvPr>
        <xdr:cNvSpPr/>
      </xdr:nvSpPr>
      <xdr:spPr bwMode="auto">
        <a:xfrm>
          <a:off x="0" y="0"/>
          <a:ext cx="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sp>
    <xdr:clientData/>
  </xdr:twoCellAnchor>
  <xdr:twoCellAnchor>
    <xdr:from>
      <xdr:col>0</xdr:col>
      <xdr:colOff>0</xdr:colOff>
      <xdr:row>0</xdr:row>
      <xdr:rowOff>104775</xdr:rowOff>
    </xdr:from>
    <xdr:to>
      <xdr:col>0</xdr:col>
      <xdr:colOff>0</xdr:colOff>
      <xdr:row>2</xdr:row>
      <xdr:rowOff>95250</xdr:rowOff>
    </xdr:to>
    <xdr:pic>
      <xdr:nvPicPr>
        <xdr:cNvPr id="2" name="Picture 1">
          <a:extLst>
            <a:ext uri="{FF2B5EF4-FFF2-40B4-BE49-F238E27FC236}">
              <a16:creationId xmlns:a16="http://schemas.microsoft.com/office/drawing/2014/main" id="{173F7956-72E4-4EB2-6B42-D923814FE6E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775"/>
          <a:ext cx="0" cy="314325"/>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pic>
    <xdr:clientData/>
  </xdr:twoCellAnchor>
  <xdr:twoCellAnchor>
    <xdr:from>
      <xdr:col>1</xdr:col>
      <xdr:colOff>333375</xdr:colOff>
      <xdr:row>0</xdr:row>
      <xdr:rowOff>85725</xdr:rowOff>
    </xdr:from>
    <xdr:to>
      <xdr:col>2</xdr:col>
      <xdr:colOff>800100</xdr:colOff>
      <xdr:row>2</xdr:row>
      <xdr:rowOff>76200</xdr:rowOff>
    </xdr:to>
    <xdr:pic>
      <xdr:nvPicPr>
        <xdr:cNvPr id="3" name="Picture 2">
          <a:extLst>
            <a:ext uri="{FF2B5EF4-FFF2-40B4-BE49-F238E27FC236}">
              <a16:creationId xmlns:a16="http://schemas.microsoft.com/office/drawing/2014/main" id="{AE2A819A-0341-BD14-2424-7BA32E2FD61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675" y="85725"/>
          <a:ext cx="1057275" cy="314325"/>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0</xdr:col>
      <xdr:colOff>0</xdr:colOff>
      <xdr:row>0</xdr:row>
      <xdr:rowOff>0</xdr:rowOff>
    </xdr:to>
    <xdr:sp macro="" textlink="">
      <xdr:nvSpPr>
        <xdr:cNvPr id="5121" name="Object 1" hidden="1">
          <a:extLst>
            <a:ext uri="{63B3BB69-23CF-44E3-9099-C40C66FF867C}">
              <a14:compatExt xmlns:a14="http://schemas.microsoft.com/office/drawing/2010/main" spid="_x0000_s5121"/>
            </a:ext>
            <a:ext uri="{FF2B5EF4-FFF2-40B4-BE49-F238E27FC236}">
              <a16:creationId xmlns:a16="http://schemas.microsoft.com/office/drawing/2014/main" id="{00000000-0008-0000-0300-000001140000}"/>
            </a:ext>
          </a:extLst>
        </xdr:cNvPr>
        <xdr:cNvSpPr/>
      </xdr:nvSpPr>
      <xdr:spPr bwMode="auto">
        <a:xfrm>
          <a:off x="0" y="0"/>
          <a:ext cx="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sp>
    <xdr:clientData/>
  </xdr:twoCellAnchor>
  <xdr:twoCellAnchor>
    <xdr:from>
      <xdr:col>1</xdr:col>
      <xdr:colOff>238125</xdr:colOff>
      <xdr:row>0</xdr:row>
      <xdr:rowOff>0</xdr:rowOff>
    </xdr:from>
    <xdr:to>
      <xdr:col>1</xdr:col>
      <xdr:colOff>1962150</xdr:colOff>
      <xdr:row>0</xdr:row>
      <xdr:rowOff>0</xdr:rowOff>
    </xdr:to>
    <xdr:sp macro="" textlink="">
      <xdr:nvSpPr>
        <xdr:cNvPr id="5122" name="Object 2" hidden="1">
          <a:extLst>
            <a:ext uri="{63B3BB69-23CF-44E3-9099-C40C66FF867C}">
              <a14:compatExt xmlns:a14="http://schemas.microsoft.com/office/drawing/2010/main" spid="_x0000_s5122"/>
            </a:ext>
            <a:ext uri="{FF2B5EF4-FFF2-40B4-BE49-F238E27FC236}">
              <a16:creationId xmlns:a16="http://schemas.microsoft.com/office/drawing/2014/main" id="{00000000-0008-0000-0300-000002140000}"/>
            </a:ext>
          </a:extLst>
        </xdr:cNvPr>
        <xdr:cNvSpPr/>
      </xdr:nvSpPr>
      <xdr:spPr bwMode="auto">
        <a:xfrm>
          <a:off x="0" y="0"/>
          <a:ext cx="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sp>
    <xdr:clientData/>
  </xdr:twoCellAnchor>
  <xdr:twoCellAnchor>
    <xdr:from>
      <xdr:col>0</xdr:col>
      <xdr:colOff>0</xdr:colOff>
      <xdr:row>0</xdr:row>
      <xdr:rowOff>0</xdr:rowOff>
    </xdr:from>
    <xdr:to>
      <xdr:col>0</xdr:col>
      <xdr:colOff>0</xdr:colOff>
      <xdr:row>0</xdr:row>
      <xdr:rowOff>0</xdr:rowOff>
    </xdr:to>
    <xdr:pic>
      <xdr:nvPicPr>
        <xdr:cNvPr id="2" name="Picture 1">
          <a:extLst>
            <a:ext uri="{FF2B5EF4-FFF2-40B4-BE49-F238E27FC236}">
              <a16:creationId xmlns:a16="http://schemas.microsoft.com/office/drawing/2014/main" id="{E9D9BD9B-B0DE-5B87-6233-9F3AF93E6A8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pic>
    <xdr:clientData/>
  </xdr:twoCellAnchor>
  <xdr:twoCellAnchor>
    <xdr:from>
      <xdr:col>1</xdr:col>
      <xdr:colOff>238125</xdr:colOff>
      <xdr:row>0</xdr:row>
      <xdr:rowOff>0</xdr:rowOff>
    </xdr:from>
    <xdr:to>
      <xdr:col>1</xdr:col>
      <xdr:colOff>1962150</xdr:colOff>
      <xdr:row>0</xdr:row>
      <xdr:rowOff>0</xdr:rowOff>
    </xdr:to>
    <xdr:pic>
      <xdr:nvPicPr>
        <xdr:cNvPr id="3" name="Picture 2">
          <a:extLst>
            <a:ext uri="{FF2B5EF4-FFF2-40B4-BE49-F238E27FC236}">
              <a16:creationId xmlns:a16="http://schemas.microsoft.com/office/drawing/2014/main" id="{7D24AE2F-1AA8-B6CB-37FF-EDD9385826F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52425" y="0"/>
          <a:ext cx="1314450" cy="0"/>
        </a:xfrm>
        <a:prstGeom prst="rect">
          <a:avLst/>
        </a:prstGeom>
        <a:noFill/>
        <a:effectLst/>
        <a:extLst>
          <a:ext uri="{909E8E84-426E-40DD-AFC4-6F175D3DCCD1}">
            <a14:hiddenFill xmlns:a14="http://schemas.microsoft.com/office/drawing/2010/main">
              <a:solidFill>
                <a:srgbClr val="618FFD"/>
              </a:solidFill>
            </a14:hiddenFill>
          </a:ext>
          <a:ext uri="{AF507438-7753-43E0-B8FC-AC1667EBCBE1}">
            <a14:hiddenEffects xmlns:a14="http://schemas.microsoft.com/office/drawing/2010/main">
              <a:effectLst>
                <a:outerShdw dist="35921" dir="2700000" algn="ctr" rotWithShape="0">
                  <a:srgbClr val="919191"/>
                </a:outerShdw>
              </a:effectLst>
            </a14:hiddenEffects>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1</xdr:col>
      <xdr:colOff>104775</xdr:colOff>
      <xdr:row>7</xdr:row>
      <xdr:rowOff>9525</xdr:rowOff>
    </xdr:to>
    <xdr:sp macro="" textlink="">
      <xdr:nvSpPr>
        <xdr:cNvPr id="8537" name="AutoShape 1">
          <a:extLst>
            <a:ext uri="{FF2B5EF4-FFF2-40B4-BE49-F238E27FC236}">
              <a16:creationId xmlns:a16="http://schemas.microsoft.com/office/drawing/2014/main" id="{00000000-0008-0000-0400-000059210000}"/>
            </a:ext>
          </a:extLst>
        </xdr:cNvPr>
        <xdr:cNvSpPr>
          <a:spLocks noChangeAspect="1" noChangeArrowheads="1"/>
        </xdr:cNvSpPr>
      </xdr:nvSpPr>
      <xdr:spPr bwMode="auto">
        <a:xfrm>
          <a:off x="742950" y="1190625"/>
          <a:ext cx="104775" cy="9525"/>
        </a:xfrm>
        <a:prstGeom prst="rect">
          <a:avLst/>
        </a:prstGeom>
        <a:noFill/>
        <a:ln w="9525">
          <a:noFill/>
          <a:miter lim="800000"/>
          <a:headEnd/>
          <a:tailEnd/>
        </a:ln>
      </xdr:spPr>
    </xdr:sp>
    <xdr:clientData/>
  </xdr:twoCellAnchor>
  <xdr:twoCellAnchor editAs="oneCell">
    <xdr:from>
      <xdr:col>1</xdr:col>
      <xdr:colOff>0</xdr:colOff>
      <xdr:row>7</xdr:row>
      <xdr:rowOff>0</xdr:rowOff>
    </xdr:from>
    <xdr:to>
      <xdr:col>1</xdr:col>
      <xdr:colOff>104775</xdr:colOff>
      <xdr:row>7</xdr:row>
      <xdr:rowOff>9525</xdr:rowOff>
    </xdr:to>
    <xdr:sp macro="" textlink="">
      <xdr:nvSpPr>
        <xdr:cNvPr id="8538" name="AutoShape 2">
          <a:extLst>
            <a:ext uri="{FF2B5EF4-FFF2-40B4-BE49-F238E27FC236}">
              <a16:creationId xmlns:a16="http://schemas.microsoft.com/office/drawing/2014/main" id="{00000000-0008-0000-0400-00005A210000}"/>
            </a:ext>
          </a:extLst>
        </xdr:cNvPr>
        <xdr:cNvSpPr>
          <a:spLocks noChangeAspect="1" noChangeArrowheads="1"/>
        </xdr:cNvSpPr>
      </xdr:nvSpPr>
      <xdr:spPr bwMode="auto">
        <a:xfrm>
          <a:off x="742950" y="1190625"/>
          <a:ext cx="104775" cy="9525"/>
        </a:xfrm>
        <a:prstGeom prst="rect">
          <a:avLst/>
        </a:prstGeom>
        <a:noFill/>
        <a:ln w="9525">
          <a:noFill/>
          <a:miter lim="800000"/>
          <a:headEnd/>
          <a:tailEnd/>
        </a:ln>
      </xdr:spPr>
    </xdr:sp>
    <xdr:clientData/>
  </xdr:twoCellAnchor>
  <xdr:twoCellAnchor editAs="oneCell">
    <xdr:from>
      <xdr:col>1</xdr:col>
      <xdr:colOff>0</xdr:colOff>
      <xdr:row>29</xdr:row>
      <xdr:rowOff>0</xdr:rowOff>
    </xdr:from>
    <xdr:to>
      <xdr:col>1</xdr:col>
      <xdr:colOff>57150</xdr:colOff>
      <xdr:row>29</xdr:row>
      <xdr:rowOff>19050</xdr:rowOff>
    </xdr:to>
    <xdr:sp macro="" textlink="">
      <xdr:nvSpPr>
        <xdr:cNvPr id="8539" name="AutoShape 3">
          <a:extLst>
            <a:ext uri="{FF2B5EF4-FFF2-40B4-BE49-F238E27FC236}">
              <a16:creationId xmlns:a16="http://schemas.microsoft.com/office/drawing/2014/main" id="{00000000-0008-0000-0400-00005B210000}"/>
            </a:ext>
          </a:extLst>
        </xdr:cNvPr>
        <xdr:cNvSpPr>
          <a:spLocks noChangeAspect="1" noChangeArrowheads="1"/>
        </xdr:cNvSpPr>
      </xdr:nvSpPr>
      <xdr:spPr bwMode="auto">
        <a:xfrm>
          <a:off x="742950" y="4752975"/>
          <a:ext cx="57150" cy="19050"/>
        </a:xfrm>
        <a:prstGeom prst="rect">
          <a:avLst/>
        </a:prstGeom>
        <a:noFill/>
        <a:ln w="9525">
          <a:noFill/>
          <a:miter lim="800000"/>
          <a:headEnd/>
          <a:tailEnd/>
        </a:ln>
      </xdr:spPr>
    </xdr:sp>
    <xdr:clientData/>
  </xdr:twoCellAnchor>
  <xdr:twoCellAnchor editAs="oneCell">
    <xdr:from>
      <xdr:col>3</xdr:col>
      <xdr:colOff>0</xdr:colOff>
      <xdr:row>29</xdr:row>
      <xdr:rowOff>0</xdr:rowOff>
    </xdr:from>
    <xdr:to>
      <xdr:col>3</xdr:col>
      <xdr:colOff>57150</xdr:colOff>
      <xdr:row>29</xdr:row>
      <xdr:rowOff>19050</xdr:rowOff>
    </xdr:to>
    <xdr:sp macro="" textlink="">
      <xdr:nvSpPr>
        <xdr:cNvPr id="8540" name="AutoShape 4">
          <a:extLst>
            <a:ext uri="{FF2B5EF4-FFF2-40B4-BE49-F238E27FC236}">
              <a16:creationId xmlns:a16="http://schemas.microsoft.com/office/drawing/2014/main" id="{00000000-0008-0000-0400-00005C210000}"/>
            </a:ext>
          </a:extLst>
        </xdr:cNvPr>
        <xdr:cNvSpPr>
          <a:spLocks noChangeAspect="1" noChangeArrowheads="1"/>
        </xdr:cNvSpPr>
      </xdr:nvSpPr>
      <xdr:spPr bwMode="auto">
        <a:xfrm>
          <a:off x="4210050" y="4752975"/>
          <a:ext cx="57150" cy="19050"/>
        </a:xfrm>
        <a:prstGeom prst="rect">
          <a:avLst/>
        </a:prstGeom>
        <a:noFill/>
        <a:ln w="9525">
          <a:noFill/>
          <a:miter lim="800000"/>
          <a:headEnd/>
          <a:tailEnd/>
        </a:ln>
      </xdr:spPr>
    </xdr:sp>
    <xdr:clientData/>
  </xdr:twoCellAnchor>
  <xdr:twoCellAnchor editAs="oneCell">
    <xdr:from>
      <xdr:col>1</xdr:col>
      <xdr:colOff>0</xdr:colOff>
      <xdr:row>29</xdr:row>
      <xdr:rowOff>0</xdr:rowOff>
    </xdr:from>
    <xdr:to>
      <xdr:col>1</xdr:col>
      <xdr:colOff>57150</xdr:colOff>
      <xdr:row>29</xdr:row>
      <xdr:rowOff>19050</xdr:rowOff>
    </xdr:to>
    <xdr:sp macro="" textlink="">
      <xdr:nvSpPr>
        <xdr:cNvPr id="8541" name="AutoShape 5">
          <a:extLst>
            <a:ext uri="{FF2B5EF4-FFF2-40B4-BE49-F238E27FC236}">
              <a16:creationId xmlns:a16="http://schemas.microsoft.com/office/drawing/2014/main" id="{00000000-0008-0000-0400-00005D210000}"/>
            </a:ext>
          </a:extLst>
        </xdr:cNvPr>
        <xdr:cNvSpPr>
          <a:spLocks noChangeAspect="1" noChangeArrowheads="1"/>
        </xdr:cNvSpPr>
      </xdr:nvSpPr>
      <xdr:spPr bwMode="auto">
        <a:xfrm>
          <a:off x="742950" y="4752975"/>
          <a:ext cx="57150" cy="19050"/>
        </a:xfrm>
        <a:prstGeom prst="rect">
          <a:avLst/>
        </a:prstGeom>
        <a:noFill/>
        <a:ln w="9525">
          <a:noFill/>
          <a:miter lim="800000"/>
          <a:headEnd/>
          <a:tailEnd/>
        </a:ln>
      </xdr:spPr>
    </xdr:sp>
    <xdr:clientData/>
  </xdr:twoCellAnchor>
  <xdr:twoCellAnchor editAs="oneCell">
    <xdr:from>
      <xdr:col>1</xdr:col>
      <xdr:colOff>0</xdr:colOff>
      <xdr:row>29</xdr:row>
      <xdr:rowOff>0</xdr:rowOff>
    </xdr:from>
    <xdr:to>
      <xdr:col>1</xdr:col>
      <xdr:colOff>57150</xdr:colOff>
      <xdr:row>29</xdr:row>
      <xdr:rowOff>19050</xdr:rowOff>
    </xdr:to>
    <xdr:sp macro="" textlink="">
      <xdr:nvSpPr>
        <xdr:cNvPr id="8542" name="AutoShape 6">
          <a:extLst>
            <a:ext uri="{FF2B5EF4-FFF2-40B4-BE49-F238E27FC236}">
              <a16:creationId xmlns:a16="http://schemas.microsoft.com/office/drawing/2014/main" id="{00000000-0008-0000-0400-00005E210000}"/>
            </a:ext>
          </a:extLst>
        </xdr:cNvPr>
        <xdr:cNvSpPr>
          <a:spLocks noChangeAspect="1" noChangeArrowheads="1"/>
        </xdr:cNvSpPr>
      </xdr:nvSpPr>
      <xdr:spPr bwMode="auto">
        <a:xfrm>
          <a:off x="742950" y="4752975"/>
          <a:ext cx="57150" cy="19050"/>
        </a:xfrm>
        <a:prstGeom prst="rect">
          <a:avLst/>
        </a:prstGeom>
        <a:noFill/>
        <a:ln w="9525">
          <a:noFill/>
          <a:miter lim="800000"/>
          <a:headEnd/>
          <a:tailEnd/>
        </a:ln>
      </xdr:spPr>
    </xdr:sp>
    <xdr:clientData/>
  </xdr:twoCellAnchor>
  <xdr:twoCellAnchor editAs="oneCell">
    <xdr:from>
      <xdr:col>3</xdr:col>
      <xdr:colOff>0</xdr:colOff>
      <xdr:row>29</xdr:row>
      <xdr:rowOff>0</xdr:rowOff>
    </xdr:from>
    <xdr:to>
      <xdr:col>3</xdr:col>
      <xdr:colOff>57150</xdr:colOff>
      <xdr:row>29</xdr:row>
      <xdr:rowOff>19050</xdr:rowOff>
    </xdr:to>
    <xdr:sp macro="" textlink="">
      <xdr:nvSpPr>
        <xdr:cNvPr id="8543" name="AutoShape 7">
          <a:extLst>
            <a:ext uri="{FF2B5EF4-FFF2-40B4-BE49-F238E27FC236}">
              <a16:creationId xmlns:a16="http://schemas.microsoft.com/office/drawing/2014/main" id="{00000000-0008-0000-0400-00005F210000}"/>
            </a:ext>
          </a:extLst>
        </xdr:cNvPr>
        <xdr:cNvSpPr>
          <a:spLocks noChangeAspect="1" noChangeArrowheads="1"/>
        </xdr:cNvSpPr>
      </xdr:nvSpPr>
      <xdr:spPr bwMode="auto">
        <a:xfrm>
          <a:off x="4210050" y="4752975"/>
          <a:ext cx="57150" cy="19050"/>
        </a:xfrm>
        <a:prstGeom prst="rect">
          <a:avLst/>
        </a:prstGeom>
        <a:noFill/>
        <a:ln w="9525">
          <a:noFill/>
          <a:miter lim="800000"/>
          <a:headEnd/>
          <a:tailEnd/>
        </a:ln>
      </xdr:spPr>
    </xdr:sp>
    <xdr:clientData/>
  </xdr:twoCellAnchor>
  <xdr:twoCellAnchor editAs="oneCell">
    <xdr:from>
      <xdr:col>1</xdr:col>
      <xdr:colOff>0</xdr:colOff>
      <xdr:row>29</xdr:row>
      <xdr:rowOff>0</xdr:rowOff>
    </xdr:from>
    <xdr:to>
      <xdr:col>1</xdr:col>
      <xdr:colOff>57150</xdr:colOff>
      <xdr:row>29</xdr:row>
      <xdr:rowOff>19050</xdr:rowOff>
    </xdr:to>
    <xdr:sp macro="" textlink="">
      <xdr:nvSpPr>
        <xdr:cNvPr id="8544" name="AutoShape 8">
          <a:extLst>
            <a:ext uri="{FF2B5EF4-FFF2-40B4-BE49-F238E27FC236}">
              <a16:creationId xmlns:a16="http://schemas.microsoft.com/office/drawing/2014/main" id="{00000000-0008-0000-0400-000060210000}"/>
            </a:ext>
          </a:extLst>
        </xdr:cNvPr>
        <xdr:cNvSpPr>
          <a:spLocks noChangeAspect="1" noChangeArrowheads="1"/>
        </xdr:cNvSpPr>
      </xdr:nvSpPr>
      <xdr:spPr bwMode="auto">
        <a:xfrm>
          <a:off x="742950" y="4752975"/>
          <a:ext cx="57150" cy="19050"/>
        </a:xfrm>
        <a:prstGeom prst="rect">
          <a:avLst/>
        </a:prstGeom>
        <a:noFill/>
        <a:ln w="9525">
          <a:noFill/>
          <a:miter lim="800000"/>
          <a:headEnd/>
          <a:tailEnd/>
        </a:ln>
      </xdr:spPr>
    </xdr:sp>
    <xdr:clientData/>
  </xdr:twoCellAnchor>
  <xdr:twoCellAnchor editAs="oneCell">
    <xdr:from>
      <xdr:col>1</xdr:col>
      <xdr:colOff>0</xdr:colOff>
      <xdr:row>5</xdr:row>
      <xdr:rowOff>0</xdr:rowOff>
    </xdr:from>
    <xdr:to>
      <xdr:col>1</xdr:col>
      <xdr:colOff>57150</xdr:colOff>
      <xdr:row>5</xdr:row>
      <xdr:rowOff>19050</xdr:rowOff>
    </xdr:to>
    <xdr:sp macro="" textlink="">
      <xdr:nvSpPr>
        <xdr:cNvPr id="8545" name="AutoShape 9">
          <a:extLst>
            <a:ext uri="{FF2B5EF4-FFF2-40B4-BE49-F238E27FC236}">
              <a16:creationId xmlns:a16="http://schemas.microsoft.com/office/drawing/2014/main" id="{00000000-0008-0000-0400-000061210000}"/>
            </a:ext>
          </a:extLst>
        </xdr:cNvPr>
        <xdr:cNvSpPr>
          <a:spLocks noChangeAspect="1" noChangeArrowheads="1"/>
        </xdr:cNvSpPr>
      </xdr:nvSpPr>
      <xdr:spPr bwMode="auto">
        <a:xfrm>
          <a:off x="742950" y="866775"/>
          <a:ext cx="57150" cy="19050"/>
        </a:xfrm>
        <a:prstGeom prst="rect">
          <a:avLst/>
        </a:prstGeom>
        <a:noFill/>
        <a:ln w="9525">
          <a:noFill/>
          <a:miter lim="800000"/>
          <a:headEnd/>
          <a:tailEnd/>
        </a:ln>
      </xdr:spPr>
    </xdr:sp>
    <xdr:clientData/>
  </xdr:twoCellAnchor>
  <xdr:twoCellAnchor editAs="oneCell">
    <xdr:from>
      <xdr:col>3</xdr:col>
      <xdr:colOff>0</xdr:colOff>
      <xdr:row>1</xdr:row>
      <xdr:rowOff>0</xdr:rowOff>
    </xdr:from>
    <xdr:to>
      <xdr:col>3</xdr:col>
      <xdr:colOff>57150</xdr:colOff>
      <xdr:row>1</xdr:row>
      <xdr:rowOff>19050</xdr:rowOff>
    </xdr:to>
    <xdr:sp macro="" textlink="">
      <xdr:nvSpPr>
        <xdr:cNvPr id="8546" name="AutoShape 10">
          <a:extLst>
            <a:ext uri="{FF2B5EF4-FFF2-40B4-BE49-F238E27FC236}">
              <a16:creationId xmlns:a16="http://schemas.microsoft.com/office/drawing/2014/main" id="{00000000-0008-0000-0400-000062210000}"/>
            </a:ext>
          </a:extLst>
        </xdr:cNvPr>
        <xdr:cNvSpPr>
          <a:spLocks noChangeAspect="1" noChangeArrowheads="1"/>
        </xdr:cNvSpPr>
      </xdr:nvSpPr>
      <xdr:spPr bwMode="auto">
        <a:xfrm>
          <a:off x="4210050" y="209550"/>
          <a:ext cx="57150" cy="19050"/>
        </a:xfrm>
        <a:prstGeom prst="rect">
          <a:avLst/>
        </a:prstGeom>
        <a:noFill/>
        <a:ln w="9525">
          <a:noFill/>
          <a:miter lim="800000"/>
          <a:headEnd/>
          <a:tailEnd/>
        </a:ln>
      </xdr:spPr>
    </xdr:sp>
    <xdr:clientData/>
  </xdr:twoCellAnchor>
  <xdr:twoCellAnchor editAs="oneCell">
    <xdr:from>
      <xdr:col>1</xdr:col>
      <xdr:colOff>0</xdr:colOff>
      <xdr:row>5</xdr:row>
      <xdr:rowOff>0</xdr:rowOff>
    </xdr:from>
    <xdr:to>
      <xdr:col>1</xdr:col>
      <xdr:colOff>57150</xdr:colOff>
      <xdr:row>5</xdr:row>
      <xdr:rowOff>19050</xdr:rowOff>
    </xdr:to>
    <xdr:sp macro="" textlink="">
      <xdr:nvSpPr>
        <xdr:cNvPr id="8547" name="AutoShape 11">
          <a:extLst>
            <a:ext uri="{FF2B5EF4-FFF2-40B4-BE49-F238E27FC236}">
              <a16:creationId xmlns:a16="http://schemas.microsoft.com/office/drawing/2014/main" id="{00000000-0008-0000-0400-000063210000}"/>
            </a:ext>
          </a:extLst>
        </xdr:cNvPr>
        <xdr:cNvSpPr>
          <a:spLocks noChangeAspect="1" noChangeArrowheads="1"/>
        </xdr:cNvSpPr>
      </xdr:nvSpPr>
      <xdr:spPr bwMode="auto">
        <a:xfrm>
          <a:off x="742950" y="866775"/>
          <a:ext cx="57150" cy="19050"/>
        </a:xfrm>
        <a:prstGeom prst="rect">
          <a:avLst/>
        </a:prstGeom>
        <a:noFill/>
        <a:ln w="9525">
          <a:noFill/>
          <a:miter lim="800000"/>
          <a:headEnd/>
          <a:tailEnd/>
        </a:ln>
      </xdr:spPr>
    </xdr:sp>
    <xdr:clientData/>
  </xdr:twoCellAnchor>
  <xdr:twoCellAnchor editAs="oneCell">
    <xdr:from>
      <xdr:col>1</xdr:col>
      <xdr:colOff>0</xdr:colOff>
      <xdr:row>5</xdr:row>
      <xdr:rowOff>0</xdr:rowOff>
    </xdr:from>
    <xdr:to>
      <xdr:col>1</xdr:col>
      <xdr:colOff>57150</xdr:colOff>
      <xdr:row>5</xdr:row>
      <xdr:rowOff>19050</xdr:rowOff>
    </xdr:to>
    <xdr:sp macro="" textlink="">
      <xdr:nvSpPr>
        <xdr:cNvPr id="8548" name="AutoShape 12">
          <a:extLst>
            <a:ext uri="{FF2B5EF4-FFF2-40B4-BE49-F238E27FC236}">
              <a16:creationId xmlns:a16="http://schemas.microsoft.com/office/drawing/2014/main" id="{00000000-0008-0000-0400-000064210000}"/>
            </a:ext>
          </a:extLst>
        </xdr:cNvPr>
        <xdr:cNvSpPr>
          <a:spLocks noChangeAspect="1" noChangeArrowheads="1"/>
        </xdr:cNvSpPr>
      </xdr:nvSpPr>
      <xdr:spPr bwMode="auto">
        <a:xfrm>
          <a:off x="742950" y="866775"/>
          <a:ext cx="57150" cy="19050"/>
        </a:xfrm>
        <a:prstGeom prst="rect">
          <a:avLst/>
        </a:prstGeom>
        <a:noFill/>
        <a:ln w="9525">
          <a:noFill/>
          <a:miter lim="800000"/>
          <a:headEnd/>
          <a:tailEnd/>
        </a:ln>
      </xdr:spPr>
    </xdr:sp>
    <xdr:clientData/>
  </xdr:twoCellAnchor>
  <xdr:twoCellAnchor editAs="oneCell">
    <xdr:from>
      <xdr:col>3</xdr:col>
      <xdr:colOff>0</xdr:colOff>
      <xdr:row>1</xdr:row>
      <xdr:rowOff>0</xdr:rowOff>
    </xdr:from>
    <xdr:to>
      <xdr:col>3</xdr:col>
      <xdr:colOff>57150</xdr:colOff>
      <xdr:row>1</xdr:row>
      <xdr:rowOff>19050</xdr:rowOff>
    </xdr:to>
    <xdr:sp macro="" textlink="">
      <xdr:nvSpPr>
        <xdr:cNvPr id="8549" name="AutoShape 13">
          <a:extLst>
            <a:ext uri="{FF2B5EF4-FFF2-40B4-BE49-F238E27FC236}">
              <a16:creationId xmlns:a16="http://schemas.microsoft.com/office/drawing/2014/main" id="{00000000-0008-0000-0400-000065210000}"/>
            </a:ext>
          </a:extLst>
        </xdr:cNvPr>
        <xdr:cNvSpPr>
          <a:spLocks noChangeAspect="1" noChangeArrowheads="1"/>
        </xdr:cNvSpPr>
      </xdr:nvSpPr>
      <xdr:spPr bwMode="auto">
        <a:xfrm>
          <a:off x="4210050" y="209550"/>
          <a:ext cx="57150" cy="19050"/>
        </a:xfrm>
        <a:prstGeom prst="rect">
          <a:avLst/>
        </a:prstGeom>
        <a:noFill/>
        <a:ln w="9525">
          <a:noFill/>
          <a:miter lim="800000"/>
          <a:headEnd/>
          <a:tailEnd/>
        </a:ln>
      </xdr:spPr>
    </xdr:sp>
    <xdr:clientData/>
  </xdr:twoCellAnchor>
  <xdr:twoCellAnchor editAs="oneCell">
    <xdr:from>
      <xdr:col>1</xdr:col>
      <xdr:colOff>0</xdr:colOff>
      <xdr:row>5</xdr:row>
      <xdr:rowOff>0</xdr:rowOff>
    </xdr:from>
    <xdr:to>
      <xdr:col>1</xdr:col>
      <xdr:colOff>57150</xdr:colOff>
      <xdr:row>5</xdr:row>
      <xdr:rowOff>19050</xdr:rowOff>
    </xdr:to>
    <xdr:sp macro="" textlink="">
      <xdr:nvSpPr>
        <xdr:cNvPr id="8550" name="AutoShape 14">
          <a:extLst>
            <a:ext uri="{FF2B5EF4-FFF2-40B4-BE49-F238E27FC236}">
              <a16:creationId xmlns:a16="http://schemas.microsoft.com/office/drawing/2014/main" id="{00000000-0008-0000-0400-000066210000}"/>
            </a:ext>
          </a:extLst>
        </xdr:cNvPr>
        <xdr:cNvSpPr>
          <a:spLocks noChangeAspect="1" noChangeArrowheads="1"/>
        </xdr:cNvSpPr>
      </xdr:nvSpPr>
      <xdr:spPr bwMode="auto">
        <a:xfrm>
          <a:off x="742950" y="866775"/>
          <a:ext cx="57150" cy="19050"/>
        </a:xfrm>
        <a:prstGeom prst="rect">
          <a:avLst/>
        </a:prstGeom>
        <a:noFill/>
        <a:ln w="9525">
          <a:noFill/>
          <a:miter lim="800000"/>
          <a:headEnd/>
          <a:tailEnd/>
        </a:ln>
      </xdr:spPr>
    </xdr:sp>
    <xdr:clientData/>
  </xdr:twoCellAnchor>
  <xdr:twoCellAnchor editAs="oneCell">
    <xdr:from>
      <xdr:col>1</xdr:col>
      <xdr:colOff>0</xdr:colOff>
      <xdr:row>1</xdr:row>
      <xdr:rowOff>0</xdr:rowOff>
    </xdr:from>
    <xdr:to>
      <xdr:col>1</xdr:col>
      <xdr:colOff>57150</xdr:colOff>
      <xdr:row>1</xdr:row>
      <xdr:rowOff>19050</xdr:rowOff>
    </xdr:to>
    <xdr:sp macro="" textlink="">
      <xdr:nvSpPr>
        <xdr:cNvPr id="8551" name="AutoShape 15">
          <a:extLst>
            <a:ext uri="{FF2B5EF4-FFF2-40B4-BE49-F238E27FC236}">
              <a16:creationId xmlns:a16="http://schemas.microsoft.com/office/drawing/2014/main" id="{00000000-0008-0000-0400-000067210000}"/>
            </a:ext>
          </a:extLst>
        </xdr:cNvPr>
        <xdr:cNvSpPr>
          <a:spLocks noChangeAspect="1" noChangeArrowheads="1"/>
        </xdr:cNvSpPr>
      </xdr:nvSpPr>
      <xdr:spPr bwMode="auto">
        <a:xfrm>
          <a:off x="742950" y="209550"/>
          <a:ext cx="57150" cy="19050"/>
        </a:xfrm>
        <a:prstGeom prst="rect">
          <a:avLst/>
        </a:prstGeom>
        <a:noFill/>
        <a:ln w="9525">
          <a:noFill/>
          <a:miter lim="800000"/>
          <a:headEnd/>
          <a:tailEnd/>
        </a:ln>
      </xdr:spPr>
    </xdr:sp>
    <xdr:clientData/>
  </xdr:twoCellAnchor>
  <xdr:twoCellAnchor editAs="oneCell">
    <xdr:from>
      <xdr:col>1</xdr:col>
      <xdr:colOff>0</xdr:colOff>
      <xdr:row>1</xdr:row>
      <xdr:rowOff>0</xdr:rowOff>
    </xdr:from>
    <xdr:to>
      <xdr:col>1</xdr:col>
      <xdr:colOff>57150</xdr:colOff>
      <xdr:row>1</xdr:row>
      <xdr:rowOff>19050</xdr:rowOff>
    </xdr:to>
    <xdr:sp macro="" textlink="">
      <xdr:nvSpPr>
        <xdr:cNvPr id="8552" name="AutoShape 16">
          <a:extLst>
            <a:ext uri="{FF2B5EF4-FFF2-40B4-BE49-F238E27FC236}">
              <a16:creationId xmlns:a16="http://schemas.microsoft.com/office/drawing/2014/main" id="{00000000-0008-0000-0400-000068210000}"/>
            </a:ext>
          </a:extLst>
        </xdr:cNvPr>
        <xdr:cNvSpPr>
          <a:spLocks noChangeAspect="1" noChangeArrowheads="1"/>
        </xdr:cNvSpPr>
      </xdr:nvSpPr>
      <xdr:spPr bwMode="auto">
        <a:xfrm>
          <a:off x="742950" y="209550"/>
          <a:ext cx="57150" cy="19050"/>
        </a:xfrm>
        <a:prstGeom prst="rect">
          <a:avLst/>
        </a:prstGeom>
        <a:noFill/>
        <a:ln w="9525">
          <a:noFill/>
          <a:miter lim="800000"/>
          <a:headEnd/>
          <a:tailEnd/>
        </a:ln>
      </xdr:spPr>
    </xdr:sp>
    <xdr:clientData/>
  </xdr:twoCellAnchor>
  <xdr:twoCellAnchor editAs="oneCell">
    <xdr:from>
      <xdr:col>1</xdr:col>
      <xdr:colOff>0</xdr:colOff>
      <xdr:row>6</xdr:row>
      <xdr:rowOff>0</xdr:rowOff>
    </xdr:from>
    <xdr:to>
      <xdr:col>1</xdr:col>
      <xdr:colOff>57150</xdr:colOff>
      <xdr:row>6</xdr:row>
      <xdr:rowOff>19050</xdr:rowOff>
    </xdr:to>
    <xdr:sp macro="" textlink="">
      <xdr:nvSpPr>
        <xdr:cNvPr id="8553" name="AutoShape 17">
          <a:extLst>
            <a:ext uri="{FF2B5EF4-FFF2-40B4-BE49-F238E27FC236}">
              <a16:creationId xmlns:a16="http://schemas.microsoft.com/office/drawing/2014/main" id="{00000000-0008-0000-0400-000069210000}"/>
            </a:ext>
          </a:extLst>
        </xdr:cNvPr>
        <xdr:cNvSpPr>
          <a:spLocks noChangeAspect="1" noChangeArrowheads="1"/>
        </xdr:cNvSpPr>
      </xdr:nvSpPr>
      <xdr:spPr bwMode="auto">
        <a:xfrm>
          <a:off x="742950" y="1028700"/>
          <a:ext cx="57150" cy="19050"/>
        </a:xfrm>
        <a:prstGeom prst="rect">
          <a:avLst/>
        </a:prstGeom>
        <a:noFill/>
        <a:ln w="9525">
          <a:noFill/>
          <a:miter lim="800000"/>
          <a:headEnd/>
          <a:tailEnd/>
        </a:ln>
      </xdr:spPr>
    </xdr:sp>
    <xdr:clientData/>
  </xdr:twoCellAnchor>
  <xdr:twoCellAnchor editAs="oneCell">
    <xdr:from>
      <xdr:col>1</xdr:col>
      <xdr:colOff>0</xdr:colOff>
      <xdr:row>6</xdr:row>
      <xdr:rowOff>0</xdr:rowOff>
    </xdr:from>
    <xdr:to>
      <xdr:col>1</xdr:col>
      <xdr:colOff>57150</xdr:colOff>
      <xdr:row>6</xdr:row>
      <xdr:rowOff>19050</xdr:rowOff>
    </xdr:to>
    <xdr:sp macro="" textlink="">
      <xdr:nvSpPr>
        <xdr:cNvPr id="8554" name="AutoShape 18">
          <a:extLst>
            <a:ext uri="{FF2B5EF4-FFF2-40B4-BE49-F238E27FC236}">
              <a16:creationId xmlns:a16="http://schemas.microsoft.com/office/drawing/2014/main" id="{00000000-0008-0000-0400-00006A210000}"/>
            </a:ext>
          </a:extLst>
        </xdr:cNvPr>
        <xdr:cNvSpPr>
          <a:spLocks noChangeAspect="1" noChangeArrowheads="1"/>
        </xdr:cNvSpPr>
      </xdr:nvSpPr>
      <xdr:spPr bwMode="auto">
        <a:xfrm>
          <a:off x="742950" y="1028700"/>
          <a:ext cx="57150" cy="19050"/>
        </a:xfrm>
        <a:prstGeom prst="rect">
          <a:avLst/>
        </a:prstGeom>
        <a:noFill/>
        <a:ln w="9525">
          <a:noFill/>
          <a:miter lim="800000"/>
          <a:headEnd/>
          <a:tailEnd/>
        </a:ln>
      </xdr:spPr>
    </xdr:sp>
    <xdr:clientData/>
  </xdr:twoCellAnchor>
  <xdr:twoCellAnchor editAs="oneCell">
    <xdr:from>
      <xdr:col>1</xdr:col>
      <xdr:colOff>0</xdr:colOff>
      <xdr:row>29</xdr:row>
      <xdr:rowOff>0</xdr:rowOff>
    </xdr:from>
    <xdr:to>
      <xdr:col>1</xdr:col>
      <xdr:colOff>57150</xdr:colOff>
      <xdr:row>29</xdr:row>
      <xdr:rowOff>19050</xdr:rowOff>
    </xdr:to>
    <xdr:sp macro="" textlink="">
      <xdr:nvSpPr>
        <xdr:cNvPr id="8555" name="AutoShape 19">
          <a:extLst>
            <a:ext uri="{FF2B5EF4-FFF2-40B4-BE49-F238E27FC236}">
              <a16:creationId xmlns:a16="http://schemas.microsoft.com/office/drawing/2014/main" id="{00000000-0008-0000-0400-00006B210000}"/>
            </a:ext>
          </a:extLst>
        </xdr:cNvPr>
        <xdr:cNvSpPr>
          <a:spLocks noChangeAspect="1" noChangeArrowheads="1"/>
        </xdr:cNvSpPr>
      </xdr:nvSpPr>
      <xdr:spPr bwMode="auto">
        <a:xfrm>
          <a:off x="742950" y="4752975"/>
          <a:ext cx="57150" cy="19050"/>
        </a:xfrm>
        <a:prstGeom prst="rect">
          <a:avLst/>
        </a:prstGeom>
        <a:noFill/>
        <a:ln w="9525">
          <a:noFill/>
          <a:miter lim="800000"/>
          <a:headEnd/>
          <a:tailEnd/>
        </a:ln>
      </xdr:spPr>
    </xdr:sp>
    <xdr:clientData/>
  </xdr:twoCellAnchor>
  <xdr:twoCellAnchor editAs="oneCell">
    <xdr:from>
      <xdr:col>3</xdr:col>
      <xdr:colOff>0</xdr:colOff>
      <xdr:row>29</xdr:row>
      <xdr:rowOff>0</xdr:rowOff>
    </xdr:from>
    <xdr:to>
      <xdr:col>3</xdr:col>
      <xdr:colOff>57150</xdr:colOff>
      <xdr:row>29</xdr:row>
      <xdr:rowOff>19050</xdr:rowOff>
    </xdr:to>
    <xdr:sp macro="" textlink="">
      <xdr:nvSpPr>
        <xdr:cNvPr id="8556" name="AutoShape 20">
          <a:extLst>
            <a:ext uri="{FF2B5EF4-FFF2-40B4-BE49-F238E27FC236}">
              <a16:creationId xmlns:a16="http://schemas.microsoft.com/office/drawing/2014/main" id="{00000000-0008-0000-0400-00006C210000}"/>
            </a:ext>
          </a:extLst>
        </xdr:cNvPr>
        <xdr:cNvSpPr>
          <a:spLocks noChangeAspect="1" noChangeArrowheads="1"/>
        </xdr:cNvSpPr>
      </xdr:nvSpPr>
      <xdr:spPr bwMode="auto">
        <a:xfrm>
          <a:off x="4210050" y="4752975"/>
          <a:ext cx="57150" cy="19050"/>
        </a:xfrm>
        <a:prstGeom prst="rect">
          <a:avLst/>
        </a:prstGeom>
        <a:noFill/>
        <a:ln w="9525">
          <a:noFill/>
          <a:miter lim="800000"/>
          <a:headEnd/>
          <a:tailEnd/>
        </a:ln>
      </xdr:spPr>
    </xdr:sp>
    <xdr:clientData/>
  </xdr:twoCellAnchor>
  <xdr:twoCellAnchor editAs="oneCell">
    <xdr:from>
      <xdr:col>1</xdr:col>
      <xdr:colOff>0</xdr:colOff>
      <xdr:row>29</xdr:row>
      <xdr:rowOff>0</xdr:rowOff>
    </xdr:from>
    <xdr:to>
      <xdr:col>1</xdr:col>
      <xdr:colOff>57150</xdr:colOff>
      <xdr:row>29</xdr:row>
      <xdr:rowOff>19050</xdr:rowOff>
    </xdr:to>
    <xdr:sp macro="" textlink="">
      <xdr:nvSpPr>
        <xdr:cNvPr id="8557" name="AutoShape 21">
          <a:extLst>
            <a:ext uri="{FF2B5EF4-FFF2-40B4-BE49-F238E27FC236}">
              <a16:creationId xmlns:a16="http://schemas.microsoft.com/office/drawing/2014/main" id="{00000000-0008-0000-0400-00006D210000}"/>
            </a:ext>
          </a:extLst>
        </xdr:cNvPr>
        <xdr:cNvSpPr>
          <a:spLocks noChangeAspect="1" noChangeArrowheads="1"/>
        </xdr:cNvSpPr>
      </xdr:nvSpPr>
      <xdr:spPr bwMode="auto">
        <a:xfrm>
          <a:off x="742950" y="4752975"/>
          <a:ext cx="57150" cy="19050"/>
        </a:xfrm>
        <a:prstGeom prst="rect">
          <a:avLst/>
        </a:prstGeom>
        <a:noFill/>
        <a:ln w="9525">
          <a:noFill/>
          <a:miter lim="800000"/>
          <a:headEnd/>
          <a:tailEnd/>
        </a:ln>
      </xdr:spPr>
    </xdr:sp>
    <xdr:clientData/>
  </xdr:twoCellAnchor>
  <xdr:twoCellAnchor editAs="oneCell">
    <xdr:from>
      <xdr:col>1</xdr:col>
      <xdr:colOff>0</xdr:colOff>
      <xdr:row>29</xdr:row>
      <xdr:rowOff>0</xdr:rowOff>
    </xdr:from>
    <xdr:to>
      <xdr:col>1</xdr:col>
      <xdr:colOff>57150</xdr:colOff>
      <xdr:row>29</xdr:row>
      <xdr:rowOff>19050</xdr:rowOff>
    </xdr:to>
    <xdr:sp macro="" textlink="">
      <xdr:nvSpPr>
        <xdr:cNvPr id="8558" name="AutoShape 22">
          <a:extLst>
            <a:ext uri="{FF2B5EF4-FFF2-40B4-BE49-F238E27FC236}">
              <a16:creationId xmlns:a16="http://schemas.microsoft.com/office/drawing/2014/main" id="{00000000-0008-0000-0400-00006E210000}"/>
            </a:ext>
          </a:extLst>
        </xdr:cNvPr>
        <xdr:cNvSpPr>
          <a:spLocks noChangeAspect="1" noChangeArrowheads="1"/>
        </xdr:cNvSpPr>
      </xdr:nvSpPr>
      <xdr:spPr bwMode="auto">
        <a:xfrm>
          <a:off x="742950" y="4752975"/>
          <a:ext cx="57150" cy="19050"/>
        </a:xfrm>
        <a:prstGeom prst="rect">
          <a:avLst/>
        </a:prstGeom>
        <a:noFill/>
        <a:ln w="9525">
          <a:noFill/>
          <a:miter lim="800000"/>
          <a:headEnd/>
          <a:tailEnd/>
        </a:ln>
      </xdr:spPr>
    </xdr:sp>
    <xdr:clientData/>
  </xdr:twoCellAnchor>
  <xdr:twoCellAnchor editAs="oneCell">
    <xdr:from>
      <xdr:col>3</xdr:col>
      <xdr:colOff>0</xdr:colOff>
      <xdr:row>29</xdr:row>
      <xdr:rowOff>0</xdr:rowOff>
    </xdr:from>
    <xdr:to>
      <xdr:col>3</xdr:col>
      <xdr:colOff>57150</xdr:colOff>
      <xdr:row>29</xdr:row>
      <xdr:rowOff>19050</xdr:rowOff>
    </xdr:to>
    <xdr:sp macro="" textlink="">
      <xdr:nvSpPr>
        <xdr:cNvPr id="8559" name="AutoShape 23">
          <a:extLst>
            <a:ext uri="{FF2B5EF4-FFF2-40B4-BE49-F238E27FC236}">
              <a16:creationId xmlns:a16="http://schemas.microsoft.com/office/drawing/2014/main" id="{00000000-0008-0000-0400-00006F210000}"/>
            </a:ext>
          </a:extLst>
        </xdr:cNvPr>
        <xdr:cNvSpPr>
          <a:spLocks noChangeAspect="1" noChangeArrowheads="1"/>
        </xdr:cNvSpPr>
      </xdr:nvSpPr>
      <xdr:spPr bwMode="auto">
        <a:xfrm>
          <a:off x="4210050" y="4752975"/>
          <a:ext cx="57150" cy="19050"/>
        </a:xfrm>
        <a:prstGeom prst="rect">
          <a:avLst/>
        </a:prstGeom>
        <a:noFill/>
        <a:ln w="9525">
          <a:noFill/>
          <a:miter lim="800000"/>
          <a:headEnd/>
          <a:tailEnd/>
        </a:ln>
      </xdr:spPr>
    </xdr:sp>
    <xdr:clientData/>
  </xdr:twoCellAnchor>
  <xdr:twoCellAnchor editAs="oneCell">
    <xdr:from>
      <xdr:col>1</xdr:col>
      <xdr:colOff>0</xdr:colOff>
      <xdr:row>29</xdr:row>
      <xdr:rowOff>0</xdr:rowOff>
    </xdr:from>
    <xdr:to>
      <xdr:col>1</xdr:col>
      <xdr:colOff>57150</xdr:colOff>
      <xdr:row>29</xdr:row>
      <xdr:rowOff>19050</xdr:rowOff>
    </xdr:to>
    <xdr:sp macro="" textlink="">
      <xdr:nvSpPr>
        <xdr:cNvPr id="8560" name="AutoShape 24">
          <a:extLst>
            <a:ext uri="{FF2B5EF4-FFF2-40B4-BE49-F238E27FC236}">
              <a16:creationId xmlns:a16="http://schemas.microsoft.com/office/drawing/2014/main" id="{00000000-0008-0000-0400-000070210000}"/>
            </a:ext>
          </a:extLst>
        </xdr:cNvPr>
        <xdr:cNvSpPr>
          <a:spLocks noChangeAspect="1" noChangeArrowheads="1"/>
        </xdr:cNvSpPr>
      </xdr:nvSpPr>
      <xdr:spPr bwMode="auto">
        <a:xfrm>
          <a:off x="742950" y="4752975"/>
          <a:ext cx="57150" cy="19050"/>
        </a:xfrm>
        <a:prstGeom prst="rect">
          <a:avLst/>
        </a:prstGeom>
        <a:noFill/>
        <a:ln w="9525">
          <a:noFill/>
          <a:miter lim="800000"/>
          <a:headEnd/>
          <a:tailEnd/>
        </a:ln>
      </xdr:spPr>
    </xdr:sp>
    <xdr:clientData/>
  </xdr:twoCellAnchor>
  <xdr:twoCellAnchor editAs="oneCell">
    <xdr:from>
      <xdr:col>1</xdr:col>
      <xdr:colOff>0</xdr:colOff>
      <xdr:row>5</xdr:row>
      <xdr:rowOff>0</xdr:rowOff>
    </xdr:from>
    <xdr:to>
      <xdr:col>1</xdr:col>
      <xdr:colOff>57150</xdr:colOff>
      <xdr:row>5</xdr:row>
      <xdr:rowOff>19050</xdr:rowOff>
    </xdr:to>
    <xdr:sp macro="" textlink="">
      <xdr:nvSpPr>
        <xdr:cNvPr id="8561" name="AutoShape 25">
          <a:extLst>
            <a:ext uri="{FF2B5EF4-FFF2-40B4-BE49-F238E27FC236}">
              <a16:creationId xmlns:a16="http://schemas.microsoft.com/office/drawing/2014/main" id="{00000000-0008-0000-0400-000071210000}"/>
            </a:ext>
          </a:extLst>
        </xdr:cNvPr>
        <xdr:cNvSpPr>
          <a:spLocks noChangeAspect="1" noChangeArrowheads="1"/>
        </xdr:cNvSpPr>
      </xdr:nvSpPr>
      <xdr:spPr bwMode="auto">
        <a:xfrm>
          <a:off x="742950" y="866775"/>
          <a:ext cx="57150" cy="19050"/>
        </a:xfrm>
        <a:prstGeom prst="rect">
          <a:avLst/>
        </a:prstGeom>
        <a:noFill/>
        <a:ln w="9525">
          <a:noFill/>
          <a:miter lim="800000"/>
          <a:headEnd/>
          <a:tailEnd/>
        </a:ln>
      </xdr:spPr>
    </xdr:sp>
    <xdr:clientData/>
  </xdr:twoCellAnchor>
  <xdr:twoCellAnchor editAs="oneCell">
    <xdr:from>
      <xdr:col>3</xdr:col>
      <xdr:colOff>0</xdr:colOff>
      <xdr:row>1</xdr:row>
      <xdr:rowOff>0</xdr:rowOff>
    </xdr:from>
    <xdr:to>
      <xdr:col>3</xdr:col>
      <xdr:colOff>57150</xdr:colOff>
      <xdr:row>1</xdr:row>
      <xdr:rowOff>19050</xdr:rowOff>
    </xdr:to>
    <xdr:sp macro="" textlink="">
      <xdr:nvSpPr>
        <xdr:cNvPr id="8562" name="AutoShape 26">
          <a:extLst>
            <a:ext uri="{FF2B5EF4-FFF2-40B4-BE49-F238E27FC236}">
              <a16:creationId xmlns:a16="http://schemas.microsoft.com/office/drawing/2014/main" id="{00000000-0008-0000-0400-000072210000}"/>
            </a:ext>
          </a:extLst>
        </xdr:cNvPr>
        <xdr:cNvSpPr>
          <a:spLocks noChangeAspect="1" noChangeArrowheads="1"/>
        </xdr:cNvSpPr>
      </xdr:nvSpPr>
      <xdr:spPr bwMode="auto">
        <a:xfrm>
          <a:off x="4210050" y="209550"/>
          <a:ext cx="57150" cy="19050"/>
        </a:xfrm>
        <a:prstGeom prst="rect">
          <a:avLst/>
        </a:prstGeom>
        <a:noFill/>
        <a:ln w="9525">
          <a:noFill/>
          <a:miter lim="800000"/>
          <a:headEnd/>
          <a:tailEnd/>
        </a:ln>
      </xdr:spPr>
    </xdr:sp>
    <xdr:clientData/>
  </xdr:twoCellAnchor>
  <xdr:twoCellAnchor editAs="oneCell">
    <xdr:from>
      <xdr:col>1</xdr:col>
      <xdr:colOff>0</xdr:colOff>
      <xdr:row>5</xdr:row>
      <xdr:rowOff>0</xdr:rowOff>
    </xdr:from>
    <xdr:to>
      <xdr:col>1</xdr:col>
      <xdr:colOff>57150</xdr:colOff>
      <xdr:row>5</xdr:row>
      <xdr:rowOff>19050</xdr:rowOff>
    </xdr:to>
    <xdr:sp macro="" textlink="">
      <xdr:nvSpPr>
        <xdr:cNvPr id="8563" name="AutoShape 27">
          <a:extLst>
            <a:ext uri="{FF2B5EF4-FFF2-40B4-BE49-F238E27FC236}">
              <a16:creationId xmlns:a16="http://schemas.microsoft.com/office/drawing/2014/main" id="{00000000-0008-0000-0400-000073210000}"/>
            </a:ext>
          </a:extLst>
        </xdr:cNvPr>
        <xdr:cNvSpPr>
          <a:spLocks noChangeAspect="1" noChangeArrowheads="1"/>
        </xdr:cNvSpPr>
      </xdr:nvSpPr>
      <xdr:spPr bwMode="auto">
        <a:xfrm>
          <a:off x="742950" y="866775"/>
          <a:ext cx="57150" cy="19050"/>
        </a:xfrm>
        <a:prstGeom prst="rect">
          <a:avLst/>
        </a:prstGeom>
        <a:noFill/>
        <a:ln w="9525">
          <a:noFill/>
          <a:miter lim="800000"/>
          <a:headEnd/>
          <a:tailEnd/>
        </a:ln>
      </xdr:spPr>
    </xdr:sp>
    <xdr:clientData/>
  </xdr:twoCellAnchor>
  <xdr:twoCellAnchor editAs="oneCell">
    <xdr:from>
      <xdr:col>1</xdr:col>
      <xdr:colOff>0</xdr:colOff>
      <xdr:row>5</xdr:row>
      <xdr:rowOff>0</xdr:rowOff>
    </xdr:from>
    <xdr:to>
      <xdr:col>1</xdr:col>
      <xdr:colOff>57150</xdr:colOff>
      <xdr:row>5</xdr:row>
      <xdr:rowOff>19050</xdr:rowOff>
    </xdr:to>
    <xdr:sp macro="" textlink="">
      <xdr:nvSpPr>
        <xdr:cNvPr id="8564" name="AutoShape 28">
          <a:extLst>
            <a:ext uri="{FF2B5EF4-FFF2-40B4-BE49-F238E27FC236}">
              <a16:creationId xmlns:a16="http://schemas.microsoft.com/office/drawing/2014/main" id="{00000000-0008-0000-0400-000074210000}"/>
            </a:ext>
          </a:extLst>
        </xdr:cNvPr>
        <xdr:cNvSpPr>
          <a:spLocks noChangeAspect="1" noChangeArrowheads="1"/>
        </xdr:cNvSpPr>
      </xdr:nvSpPr>
      <xdr:spPr bwMode="auto">
        <a:xfrm>
          <a:off x="742950" y="866775"/>
          <a:ext cx="57150" cy="19050"/>
        </a:xfrm>
        <a:prstGeom prst="rect">
          <a:avLst/>
        </a:prstGeom>
        <a:noFill/>
        <a:ln w="9525">
          <a:noFill/>
          <a:miter lim="800000"/>
          <a:headEnd/>
          <a:tailEnd/>
        </a:ln>
      </xdr:spPr>
    </xdr:sp>
    <xdr:clientData/>
  </xdr:twoCellAnchor>
  <xdr:twoCellAnchor editAs="oneCell">
    <xdr:from>
      <xdr:col>3</xdr:col>
      <xdr:colOff>0</xdr:colOff>
      <xdr:row>1</xdr:row>
      <xdr:rowOff>0</xdr:rowOff>
    </xdr:from>
    <xdr:to>
      <xdr:col>3</xdr:col>
      <xdr:colOff>57150</xdr:colOff>
      <xdr:row>1</xdr:row>
      <xdr:rowOff>19050</xdr:rowOff>
    </xdr:to>
    <xdr:sp macro="" textlink="">
      <xdr:nvSpPr>
        <xdr:cNvPr id="8565" name="AutoShape 29">
          <a:extLst>
            <a:ext uri="{FF2B5EF4-FFF2-40B4-BE49-F238E27FC236}">
              <a16:creationId xmlns:a16="http://schemas.microsoft.com/office/drawing/2014/main" id="{00000000-0008-0000-0400-000075210000}"/>
            </a:ext>
          </a:extLst>
        </xdr:cNvPr>
        <xdr:cNvSpPr>
          <a:spLocks noChangeAspect="1" noChangeArrowheads="1"/>
        </xdr:cNvSpPr>
      </xdr:nvSpPr>
      <xdr:spPr bwMode="auto">
        <a:xfrm>
          <a:off x="4210050" y="209550"/>
          <a:ext cx="57150" cy="19050"/>
        </a:xfrm>
        <a:prstGeom prst="rect">
          <a:avLst/>
        </a:prstGeom>
        <a:noFill/>
        <a:ln w="9525">
          <a:noFill/>
          <a:miter lim="800000"/>
          <a:headEnd/>
          <a:tailEnd/>
        </a:ln>
      </xdr:spPr>
    </xdr:sp>
    <xdr:clientData/>
  </xdr:twoCellAnchor>
  <xdr:twoCellAnchor editAs="oneCell">
    <xdr:from>
      <xdr:col>1</xdr:col>
      <xdr:colOff>0</xdr:colOff>
      <xdr:row>5</xdr:row>
      <xdr:rowOff>0</xdr:rowOff>
    </xdr:from>
    <xdr:to>
      <xdr:col>1</xdr:col>
      <xdr:colOff>57150</xdr:colOff>
      <xdr:row>5</xdr:row>
      <xdr:rowOff>19050</xdr:rowOff>
    </xdr:to>
    <xdr:sp macro="" textlink="">
      <xdr:nvSpPr>
        <xdr:cNvPr id="8566" name="AutoShape 30">
          <a:extLst>
            <a:ext uri="{FF2B5EF4-FFF2-40B4-BE49-F238E27FC236}">
              <a16:creationId xmlns:a16="http://schemas.microsoft.com/office/drawing/2014/main" id="{00000000-0008-0000-0400-000076210000}"/>
            </a:ext>
          </a:extLst>
        </xdr:cNvPr>
        <xdr:cNvSpPr>
          <a:spLocks noChangeAspect="1" noChangeArrowheads="1"/>
        </xdr:cNvSpPr>
      </xdr:nvSpPr>
      <xdr:spPr bwMode="auto">
        <a:xfrm>
          <a:off x="742950" y="866775"/>
          <a:ext cx="57150" cy="19050"/>
        </a:xfrm>
        <a:prstGeom prst="rect">
          <a:avLst/>
        </a:prstGeom>
        <a:noFill/>
        <a:ln w="9525">
          <a:noFill/>
          <a:miter lim="800000"/>
          <a:headEnd/>
          <a:tailEnd/>
        </a:ln>
      </xdr:spPr>
    </xdr:sp>
    <xdr:clientData/>
  </xdr:twoCellAnchor>
  <xdr:twoCellAnchor editAs="oneCell">
    <xdr:from>
      <xdr:col>1</xdr:col>
      <xdr:colOff>0</xdr:colOff>
      <xdr:row>1</xdr:row>
      <xdr:rowOff>0</xdr:rowOff>
    </xdr:from>
    <xdr:to>
      <xdr:col>1</xdr:col>
      <xdr:colOff>57150</xdr:colOff>
      <xdr:row>1</xdr:row>
      <xdr:rowOff>19050</xdr:rowOff>
    </xdr:to>
    <xdr:sp macro="" textlink="">
      <xdr:nvSpPr>
        <xdr:cNvPr id="8567" name="AutoShape 31">
          <a:extLst>
            <a:ext uri="{FF2B5EF4-FFF2-40B4-BE49-F238E27FC236}">
              <a16:creationId xmlns:a16="http://schemas.microsoft.com/office/drawing/2014/main" id="{00000000-0008-0000-0400-000077210000}"/>
            </a:ext>
          </a:extLst>
        </xdr:cNvPr>
        <xdr:cNvSpPr>
          <a:spLocks noChangeAspect="1" noChangeArrowheads="1"/>
        </xdr:cNvSpPr>
      </xdr:nvSpPr>
      <xdr:spPr bwMode="auto">
        <a:xfrm>
          <a:off x="742950" y="209550"/>
          <a:ext cx="57150" cy="19050"/>
        </a:xfrm>
        <a:prstGeom prst="rect">
          <a:avLst/>
        </a:prstGeom>
        <a:noFill/>
        <a:ln w="9525">
          <a:noFill/>
          <a:miter lim="800000"/>
          <a:headEnd/>
          <a:tailEnd/>
        </a:ln>
      </xdr:spPr>
    </xdr:sp>
    <xdr:clientData/>
  </xdr:twoCellAnchor>
  <xdr:twoCellAnchor editAs="oneCell">
    <xdr:from>
      <xdr:col>1</xdr:col>
      <xdr:colOff>0</xdr:colOff>
      <xdr:row>1</xdr:row>
      <xdr:rowOff>0</xdr:rowOff>
    </xdr:from>
    <xdr:to>
      <xdr:col>1</xdr:col>
      <xdr:colOff>57150</xdr:colOff>
      <xdr:row>1</xdr:row>
      <xdr:rowOff>19050</xdr:rowOff>
    </xdr:to>
    <xdr:sp macro="" textlink="">
      <xdr:nvSpPr>
        <xdr:cNvPr id="8568" name="AutoShape 32">
          <a:extLst>
            <a:ext uri="{FF2B5EF4-FFF2-40B4-BE49-F238E27FC236}">
              <a16:creationId xmlns:a16="http://schemas.microsoft.com/office/drawing/2014/main" id="{00000000-0008-0000-0400-000078210000}"/>
            </a:ext>
          </a:extLst>
        </xdr:cNvPr>
        <xdr:cNvSpPr>
          <a:spLocks noChangeAspect="1" noChangeArrowheads="1"/>
        </xdr:cNvSpPr>
      </xdr:nvSpPr>
      <xdr:spPr bwMode="auto">
        <a:xfrm>
          <a:off x="742950" y="209550"/>
          <a:ext cx="57150" cy="19050"/>
        </a:xfrm>
        <a:prstGeom prst="rect">
          <a:avLst/>
        </a:prstGeom>
        <a:noFill/>
        <a:ln w="9525">
          <a:noFill/>
          <a:miter lim="800000"/>
          <a:headEnd/>
          <a:tailEnd/>
        </a:ln>
      </xdr:spPr>
    </xdr:sp>
    <xdr:clientData/>
  </xdr:twoCellAnchor>
  <xdr:twoCellAnchor editAs="oneCell">
    <xdr:from>
      <xdr:col>1</xdr:col>
      <xdr:colOff>0</xdr:colOff>
      <xdr:row>6</xdr:row>
      <xdr:rowOff>0</xdr:rowOff>
    </xdr:from>
    <xdr:to>
      <xdr:col>1</xdr:col>
      <xdr:colOff>57150</xdr:colOff>
      <xdr:row>6</xdr:row>
      <xdr:rowOff>19050</xdr:rowOff>
    </xdr:to>
    <xdr:sp macro="" textlink="">
      <xdr:nvSpPr>
        <xdr:cNvPr id="8569" name="AutoShape 33">
          <a:extLst>
            <a:ext uri="{FF2B5EF4-FFF2-40B4-BE49-F238E27FC236}">
              <a16:creationId xmlns:a16="http://schemas.microsoft.com/office/drawing/2014/main" id="{00000000-0008-0000-0400-000079210000}"/>
            </a:ext>
          </a:extLst>
        </xdr:cNvPr>
        <xdr:cNvSpPr>
          <a:spLocks noChangeAspect="1" noChangeArrowheads="1"/>
        </xdr:cNvSpPr>
      </xdr:nvSpPr>
      <xdr:spPr bwMode="auto">
        <a:xfrm>
          <a:off x="742950" y="1028700"/>
          <a:ext cx="57150" cy="19050"/>
        </a:xfrm>
        <a:prstGeom prst="rect">
          <a:avLst/>
        </a:prstGeom>
        <a:noFill/>
        <a:ln w="9525">
          <a:noFill/>
          <a:miter lim="800000"/>
          <a:headEnd/>
          <a:tailEnd/>
        </a:ln>
      </xdr:spPr>
    </xdr:sp>
    <xdr:clientData/>
  </xdr:twoCellAnchor>
  <xdr:twoCellAnchor editAs="oneCell">
    <xdr:from>
      <xdr:col>1</xdr:col>
      <xdr:colOff>0</xdr:colOff>
      <xdr:row>6</xdr:row>
      <xdr:rowOff>0</xdr:rowOff>
    </xdr:from>
    <xdr:to>
      <xdr:col>1</xdr:col>
      <xdr:colOff>57150</xdr:colOff>
      <xdr:row>6</xdr:row>
      <xdr:rowOff>19050</xdr:rowOff>
    </xdr:to>
    <xdr:sp macro="" textlink="">
      <xdr:nvSpPr>
        <xdr:cNvPr id="8570" name="AutoShape 34">
          <a:extLst>
            <a:ext uri="{FF2B5EF4-FFF2-40B4-BE49-F238E27FC236}">
              <a16:creationId xmlns:a16="http://schemas.microsoft.com/office/drawing/2014/main" id="{00000000-0008-0000-0400-00007A210000}"/>
            </a:ext>
          </a:extLst>
        </xdr:cNvPr>
        <xdr:cNvSpPr>
          <a:spLocks noChangeAspect="1" noChangeArrowheads="1"/>
        </xdr:cNvSpPr>
      </xdr:nvSpPr>
      <xdr:spPr bwMode="auto">
        <a:xfrm>
          <a:off x="742950" y="1028700"/>
          <a:ext cx="57150" cy="19050"/>
        </a:xfrm>
        <a:prstGeom prst="rect">
          <a:avLst/>
        </a:prstGeom>
        <a:noFill/>
        <a:ln w="9525">
          <a:noFill/>
          <a:miter lim="800000"/>
          <a:headEnd/>
          <a:tailEnd/>
        </a:ln>
      </xdr:spPr>
    </xdr:sp>
    <xdr:clientData/>
  </xdr:twoCellAnchor>
  <xdr:twoCellAnchor editAs="oneCell">
    <xdr:from>
      <xdr:col>1</xdr:col>
      <xdr:colOff>0</xdr:colOff>
      <xdr:row>8</xdr:row>
      <xdr:rowOff>0</xdr:rowOff>
    </xdr:from>
    <xdr:to>
      <xdr:col>1</xdr:col>
      <xdr:colOff>57150</xdr:colOff>
      <xdr:row>8</xdr:row>
      <xdr:rowOff>19050</xdr:rowOff>
    </xdr:to>
    <xdr:sp macro="" textlink="">
      <xdr:nvSpPr>
        <xdr:cNvPr id="8571" name="AutoShape 35">
          <a:extLst>
            <a:ext uri="{FF2B5EF4-FFF2-40B4-BE49-F238E27FC236}">
              <a16:creationId xmlns:a16="http://schemas.microsoft.com/office/drawing/2014/main" id="{00000000-0008-0000-0400-00007B210000}"/>
            </a:ext>
          </a:extLst>
        </xdr:cNvPr>
        <xdr:cNvSpPr>
          <a:spLocks noChangeAspect="1" noChangeArrowheads="1"/>
        </xdr:cNvSpPr>
      </xdr:nvSpPr>
      <xdr:spPr bwMode="auto">
        <a:xfrm>
          <a:off x="742950" y="1352550"/>
          <a:ext cx="57150" cy="19050"/>
        </a:xfrm>
        <a:prstGeom prst="rect">
          <a:avLst/>
        </a:prstGeom>
        <a:noFill/>
        <a:ln w="9525">
          <a:noFill/>
          <a:miter lim="800000"/>
          <a:headEnd/>
          <a:tailEnd/>
        </a:ln>
      </xdr:spPr>
    </xdr:sp>
    <xdr:clientData/>
  </xdr:twoCellAnchor>
  <xdr:twoCellAnchor editAs="oneCell">
    <xdr:from>
      <xdr:col>3</xdr:col>
      <xdr:colOff>0</xdr:colOff>
      <xdr:row>1</xdr:row>
      <xdr:rowOff>0</xdr:rowOff>
    </xdr:from>
    <xdr:to>
      <xdr:col>3</xdr:col>
      <xdr:colOff>57150</xdr:colOff>
      <xdr:row>1</xdr:row>
      <xdr:rowOff>19050</xdr:rowOff>
    </xdr:to>
    <xdr:sp macro="" textlink="">
      <xdr:nvSpPr>
        <xdr:cNvPr id="8572" name="AutoShape 36">
          <a:extLst>
            <a:ext uri="{FF2B5EF4-FFF2-40B4-BE49-F238E27FC236}">
              <a16:creationId xmlns:a16="http://schemas.microsoft.com/office/drawing/2014/main" id="{00000000-0008-0000-0400-00007C210000}"/>
            </a:ext>
          </a:extLst>
        </xdr:cNvPr>
        <xdr:cNvSpPr>
          <a:spLocks noChangeAspect="1" noChangeArrowheads="1"/>
        </xdr:cNvSpPr>
      </xdr:nvSpPr>
      <xdr:spPr bwMode="auto">
        <a:xfrm>
          <a:off x="4210050" y="209550"/>
          <a:ext cx="57150" cy="19050"/>
        </a:xfrm>
        <a:prstGeom prst="rect">
          <a:avLst/>
        </a:prstGeom>
        <a:noFill/>
        <a:ln w="9525">
          <a:noFill/>
          <a:miter lim="800000"/>
          <a:headEnd/>
          <a:tailEnd/>
        </a:ln>
      </xdr:spPr>
    </xdr:sp>
    <xdr:clientData/>
  </xdr:twoCellAnchor>
  <xdr:twoCellAnchor editAs="oneCell">
    <xdr:from>
      <xdr:col>1</xdr:col>
      <xdr:colOff>0</xdr:colOff>
      <xdr:row>8</xdr:row>
      <xdr:rowOff>0</xdr:rowOff>
    </xdr:from>
    <xdr:to>
      <xdr:col>1</xdr:col>
      <xdr:colOff>57150</xdr:colOff>
      <xdr:row>8</xdr:row>
      <xdr:rowOff>19050</xdr:rowOff>
    </xdr:to>
    <xdr:sp macro="" textlink="">
      <xdr:nvSpPr>
        <xdr:cNvPr id="8573" name="AutoShape 37">
          <a:extLst>
            <a:ext uri="{FF2B5EF4-FFF2-40B4-BE49-F238E27FC236}">
              <a16:creationId xmlns:a16="http://schemas.microsoft.com/office/drawing/2014/main" id="{00000000-0008-0000-0400-00007D210000}"/>
            </a:ext>
          </a:extLst>
        </xdr:cNvPr>
        <xdr:cNvSpPr>
          <a:spLocks noChangeAspect="1" noChangeArrowheads="1"/>
        </xdr:cNvSpPr>
      </xdr:nvSpPr>
      <xdr:spPr bwMode="auto">
        <a:xfrm>
          <a:off x="742950" y="1352550"/>
          <a:ext cx="57150" cy="19050"/>
        </a:xfrm>
        <a:prstGeom prst="rect">
          <a:avLst/>
        </a:prstGeom>
        <a:noFill/>
        <a:ln w="9525">
          <a:noFill/>
          <a:miter lim="800000"/>
          <a:headEnd/>
          <a:tailEnd/>
        </a:ln>
      </xdr:spPr>
    </xdr:sp>
    <xdr:clientData/>
  </xdr:twoCellAnchor>
  <xdr:twoCellAnchor editAs="oneCell">
    <xdr:from>
      <xdr:col>1</xdr:col>
      <xdr:colOff>0</xdr:colOff>
      <xdr:row>1</xdr:row>
      <xdr:rowOff>0</xdr:rowOff>
    </xdr:from>
    <xdr:to>
      <xdr:col>1</xdr:col>
      <xdr:colOff>104775</xdr:colOff>
      <xdr:row>1</xdr:row>
      <xdr:rowOff>9525</xdr:rowOff>
    </xdr:to>
    <xdr:sp macro="" textlink="">
      <xdr:nvSpPr>
        <xdr:cNvPr id="8579" name="AutoShape 1">
          <a:extLst>
            <a:ext uri="{FF2B5EF4-FFF2-40B4-BE49-F238E27FC236}">
              <a16:creationId xmlns:a16="http://schemas.microsoft.com/office/drawing/2014/main" id="{00000000-0008-0000-0400-000083210000}"/>
            </a:ext>
          </a:extLst>
        </xdr:cNvPr>
        <xdr:cNvSpPr>
          <a:spLocks noChangeAspect="1" noChangeArrowheads="1"/>
        </xdr:cNvSpPr>
      </xdr:nvSpPr>
      <xdr:spPr bwMode="auto">
        <a:xfrm>
          <a:off x="742950" y="209550"/>
          <a:ext cx="104775" cy="9525"/>
        </a:xfrm>
        <a:prstGeom prst="rect">
          <a:avLst/>
        </a:prstGeom>
        <a:noFill/>
        <a:ln w="9525">
          <a:noFill/>
          <a:miter lim="800000"/>
          <a:headEnd/>
          <a:tailEnd/>
        </a:ln>
      </xdr:spPr>
    </xdr:sp>
    <xdr:clientData/>
  </xdr:twoCellAnchor>
  <xdr:twoCellAnchor editAs="oneCell">
    <xdr:from>
      <xdr:col>1</xdr:col>
      <xdr:colOff>0</xdr:colOff>
      <xdr:row>1</xdr:row>
      <xdr:rowOff>0</xdr:rowOff>
    </xdr:from>
    <xdr:to>
      <xdr:col>1</xdr:col>
      <xdr:colOff>104775</xdr:colOff>
      <xdr:row>1</xdr:row>
      <xdr:rowOff>9525</xdr:rowOff>
    </xdr:to>
    <xdr:sp macro="" textlink="">
      <xdr:nvSpPr>
        <xdr:cNvPr id="8580" name="AutoShape 2">
          <a:extLst>
            <a:ext uri="{FF2B5EF4-FFF2-40B4-BE49-F238E27FC236}">
              <a16:creationId xmlns:a16="http://schemas.microsoft.com/office/drawing/2014/main" id="{00000000-0008-0000-0400-000084210000}"/>
            </a:ext>
          </a:extLst>
        </xdr:cNvPr>
        <xdr:cNvSpPr>
          <a:spLocks noChangeAspect="1" noChangeArrowheads="1"/>
        </xdr:cNvSpPr>
      </xdr:nvSpPr>
      <xdr:spPr bwMode="auto">
        <a:xfrm>
          <a:off x="742950" y="209550"/>
          <a:ext cx="104775" cy="9525"/>
        </a:xfrm>
        <a:prstGeom prst="rect">
          <a:avLst/>
        </a:prstGeom>
        <a:noFill/>
        <a:ln w="9525">
          <a:noFill/>
          <a:miter lim="800000"/>
          <a:headEnd/>
          <a:tailEnd/>
        </a:ln>
      </xdr:spPr>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Mis%20Documentos/2013%20DyD%20CGP/Formatos/Vigentes/T960%20Informe%20Final%20de%20Pruebas%20v5.0.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yuda"/>
      <sheetName val="Hoja1"/>
      <sheetName val="T960"/>
      <sheetName val="T926"/>
      <sheetName val="T955"/>
      <sheetName val="C204"/>
      <sheetName val="SemFun"/>
      <sheetName val="Dashboard"/>
      <sheetName val="Aux"/>
      <sheetName val="CatPbas"/>
    </sheetNames>
    <sheetDataSet>
      <sheetData sheetId="0"/>
      <sheetData sheetId="1"/>
      <sheetData sheetId="2"/>
      <sheetData sheetId="3">
        <row r="6">
          <cell r="A6" t="str">
            <v>F001</v>
          </cell>
        </row>
      </sheetData>
      <sheetData sheetId="4"/>
      <sheetData sheetId="5"/>
      <sheetData sheetId="6"/>
      <sheetData sheetId="7"/>
      <sheetData sheetId="8"/>
      <sheetData sheetId="9"/>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ésar Alejandro Ordoñez Osorio" refreshedDate="45517.524171064812" createdVersion="3" refreshedVersion="8" minRefreshableVersion="3" recordCount="77" xr:uid="{00000000-000A-0000-FFFF-FFFF08000000}">
  <cacheSource type="worksheet">
    <worksheetSource ref="A10:I1053" sheet="Casos de Prueba"/>
  </cacheSource>
  <cacheFields count="9">
    <cacheField name="Código Caso" numFmtId="0">
      <sharedItems containsBlank="1"/>
    </cacheField>
    <cacheField name="Prioridad" numFmtId="0">
      <sharedItems containsBlank="1" containsMixedTypes="1" containsNumber="1" containsInteger="1" minValue="0" maxValue="0" count="4">
        <m/>
        <s v="Alta"/>
        <s v="Media"/>
        <n v="0" u="1"/>
      </sharedItems>
    </cacheField>
    <cacheField name="Categoria del Caso þ" numFmtId="0">
      <sharedItems containsBlank="1"/>
    </cacheField>
    <cacheField name="Condición y Datos de Entrada þ" numFmtId="0">
      <sharedItems containsBlank="1"/>
    </cacheField>
    <cacheField name="Descripción del Caso þ" numFmtId="0">
      <sharedItems containsBlank="1"/>
    </cacheField>
    <cacheField name="Resultados Esperados þ" numFmtId="0">
      <sharedItems containsBlank="1"/>
    </cacheField>
    <cacheField name="Incidencia o_x000a_Evidencia de Prueba" numFmtId="0">
      <sharedItems containsNonDate="0" containsString="0" containsBlank="1"/>
    </cacheField>
    <cacheField name="Resultado Obtenido þ" numFmtId="0">
      <sharedItems containsBlank="1" count="8">
        <m/>
        <s v="En Espera"/>
        <s v="Satisfactorio" u="1"/>
        <s v="Caso Cancelado" u="1"/>
        <s v="En Curso" u="1"/>
        <s v="Insatisfactorio" u="1"/>
        <s v="Caso Erróneo" u="1"/>
        <s v="Caso Bloqueado" u="1"/>
      </sharedItems>
    </cacheField>
    <cacheField name="ID Función"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7">
  <r>
    <m/>
    <x v="0"/>
    <m/>
    <s v="Login con credenciales correctas"/>
    <m/>
    <m/>
    <m/>
    <x v="0"/>
    <m/>
  </r>
  <r>
    <s v="CP001"/>
    <x v="1"/>
    <s v="Seguridad, accesos y facultades"/>
    <s v="Correo: usuario@ejemplo.com_x000a_Contraseña: Password123"/>
    <s v="El usuario debe poder iniciar sesión con credenciales válidas."/>
    <s v="El sistema debe permitir el acceso y redirigir al envío de token."/>
    <m/>
    <x v="1"/>
    <s v="FV001"/>
  </r>
  <r>
    <m/>
    <x v="0"/>
    <m/>
    <s v="Login con contraseña incorrecta"/>
    <m/>
    <m/>
    <m/>
    <x v="0"/>
    <m/>
  </r>
  <r>
    <s v="CP002"/>
    <x v="1"/>
    <s v="Seguridad, accesos y facultades"/>
    <s v="Correo: usuario@ejemplo.com_x000a_Contraseña: IncorrectPass"/>
    <s v="El sistema debe rechazar el inicio de sesión con una contraseña incorrecta."/>
    <s v="El sistema debe mostrar un mensaje de error &quot;Contraseña incorrecta&quot;."/>
    <m/>
    <x v="1"/>
    <s v="FV001"/>
  </r>
  <r>
    <m/>
    <x v="0"/>
    <m/>
    <s v="Login con correo no registrado"/>
    <m/>
    <m/>
    <m/>
    <x v="0"/>
    <m/>
  </r>
  <r>
    <s v="CP003"/>
    <x v="1"/>
    <s v="Seguridad, accesos y facultades"/>
    <s v="Correo: no_registrado@ejemplo.com_x000a_Contraseña: Password123"/>
    <s v="El sistema debe rechazar el inicio de sesión con un correo no registrado."/>
    <s v="El sistema debe mostrar un mensaje de error &quot;Correo no registrado&quot;."/>
    <m/>
    <x v="1"/>
    <s v="FV001"/>
  </r>
  <r>
    <m/>
    <x v="0"/>
    <m/>
    <s v="Login con correo inválido"/>
    <m/>
    <m/>
    <m/>
    <x v="0"/>
    <m/>
  </r>
  <r>
    <s v="CP004"/>
    <x v="2"/>
    <s v="Seguridad, accesos y facultades"/>
    <s v="Correo: correo_invalido_x000a_Contraseña: Password123"/>
    <s v="El sistema debe validar el formato del correo."/>
    <s v="El sistema debe mostrar un mensaje de error &quot;Formato de correo inválido&quot;."/>
    <m/>
    <x v="1"/>
    <s v="FV001"/>
  </r>
  <r>
    <m/>
    <x v="0"/>
    <m/>
    <s v="Login con campo de correo vacío"/>
    <m/>
    <m/>
    <m/>
    <x v="0"/>
    <m/>
  </r>
  <r>
    <s v="CP005"/>
    <x v="2"/>
    <s v="Seguridad, accesos y facultades"/>
    <s v="Correo: ``_x000a_Contraseña: Password123"/>
    <s v="El sistema debe verificar que el campo de correo no esté vacío."/>
    <s v="El sistema debe mostrar un mensaje de error &quot;El campo de correo es obligatorio&quot;."/>
    <m/>
    <x v="1"/>
    <s v="FV001"/>
  </r>
  <r>
    <m/>
    <x v="0"/>
    <m/>
    <s v="Login con campo de contraseña vacío"/>
    <m/>
    <m/>
    <m/>
    <x v="0"/>
    <m/>
  </r>
  <r>
    <s v="CP006"/>
    <x v="2"/>
    <s v="Seguridad, accesos y facultades"/>
    <s v="Correo: usuario@ejemplo.com_x000a_Contraseña: ``"/>
    <s v="El sistema debe verificar que el campo de contraseña no esté vacío."/>
    <s v="El sistema debe mostrar un mensaje de error &quot;El campo de contraseña es obligatorio&quot;."/>
    <m/>
    <x v="1"/>
    <s v="FV001"/>
  </r>
  <r>
    <m/>
    <x v="0"/>
    <m/>
    <s v="Login con campos de correo y contraseña vacíos"/>
    <m/>
    <m/>
    <m/>
    <x v="0"/>
    <m/>
  </r>
  <r>
    <s v="CP007"/>
    <x v="2"/>
    <s v="Seguridad, accesos y facultades"/>
    <s v="Correo: ``_x000a_Contraseña: ``"/>
    <s v="El sistema debe verificar que ambos campos no estén vacíos."/>
    <s v="El sistema debe mostrar un mensaje de error &quot;Los campos de correo y contraseña son obligatorios&quot;."/>
    <m/>
    <x v="1"/>
    <s v="FV001"/>
  </r>
  <r>
    <m/>
    <x v="0"/>
    <m/>
    <s v="Login con intento de SQL Injection"/>
    <m/>
    <m/>
    <m/>
    <x v="0"/>
    <m/>
  </r>
  <r>
    <s v="CP008"/>
    <x v="1"/>
    <s v="Seguridad, accesos y facultades"/>
    <s v="Correo: usuario@ejemplo.com' OR '1'='1_x000a_Contraseña: Password123"/>
    <s v="El sistema debe protegerse contra intentos de SQL Injection."/>
    <s v="El sistema debe rechazar el inicio de sesión y registrar el intento._x000a_"/>
    <m/>
    <x v="1"/>
    <s v="FV001"/>
  </r>
  <r>
    <m/>
    <x v="0"/>
    <m/>
    <s v="Login con intento de fuerza bruta"/>
    <m/>
    <m/>
    <m/>
    <x v="0"/>
    <m/>
  </r>
  <r>
    <s v="CP009"/>
    <x v="1"/>
    <s v="Seguridad, accesos y facultades"/>
    <s v="Intentar múltiples combinaciones de correo y contraseña en un corto período."/>
    <s v="El sistema debe detectar intentos de fuerza bruta."/>
    <s v="El sistema debe bloquear temporalmente el acceso después de varios intentos fallidos."/>
    <m/>
    <x v="1"/>
    <s v="FV001"/>
  </r>
  <r>
    <m/>
    <x v="0"/>
    <m/>
    <s v="Login con contraseña antigua después de cambio"/>
    <m/>
    <m/>
    <m/>
    <x v="0"/>
    <m/>
  </r>
  <r>
    <s v="CP010"/>
    <x v="1"/>
    <s v="Seguridad, accesos y facultades"/>
    <s v="Correo: usuario@ejemplo.com_x000a_Contraseña: OldPassword123 (después de haber cambiado la contraseña)"/>
    <s v="El sistema no debe permitir el acceso con una contraseña antigua."/>
    <s v="El sistema debe mostrar un mensaje de error &quot;Contraseña incorrecta&quot;."/>
    <m/>
    <x v="1"/>
    <s v="FV001"/>
  </r>
  <r>
    <m/>
    <x v="0"/>
    <m/>
    <s v="Registro con todos los datos válidos"/>
    <m/>
    <m/>
    <m/>
    <x v="0"/>
    <m/>
  </r>
  <r>
    <s v="CP011"/>
    <x v="1"/>
    <s v="Seguridad, accesos y facultades"/>
    <s v="Nombre: Juan_x000a_Apellido: Pérez_x000a_Correo: juan.perez@ejemplo.com_x000a_Contraseña: Password123"/>
    <s v="El usuario debe poder registrarse con datos válidos."/>
    <s v="El sistema debe registrar al usuario y redirigir al login."/>
    <m/>
    <x v="1"/>
    <s v="FV001"/>
  </r>
  <r>
    <m/>
    <x v="0"/>
    <m/>
    <s v="Registro con correo ya registrado"/>
    <m/>
    <m/>
    <m/>
    <x v="0"/>
    <m/>
  </r>
  <r>
    <s v="CP012"/>
    <x v="1"/>
    <s v="Seguridad, accesos y facultades"/>
    <s v="Nombre: Juan_x000a_Apellido: Pérez_x000a_Correo: juan.perez@ejemplo.com (ya registrado)_x000a_Contraseña: Password123"/>
    <s v="El sistema debe evitar el registro de un correo duplicado."/>
    <s v="El sistema debe mostrar un mensaje de error &quot;Correo ya registrado&quot;."/>
    <m/>
    <x v="1"/>
    <s v="FV001"/>
  </r>
  <r>
    <m/>
    <x v="0"/>
    <m/>
    <s v="Registro con contraseña que no cumple con la política"/>
    <m/>
    <m/>
    <m/>
    <x v="0"/>
    <m/>
  </r>
  <r>
    <s v="CP013"/>
    <x v="2"/>
    <s v="Seguridad, accesos y facultades"/>
    <s v="Nombre: Ana_x000a_Apellido: Martínez_x000a_Correo: ana.martinez@ejemplo.com_x000a_Contraseña: 12345"/>
    <s v="El sistema debe validar que la contraseña cumpla con los requisitos de seguridad."/>
    <s v="El sistema debe mostrar un mensaje de error &quot;La contraseña no cumple con los requisitos&quot;."/>
    <m/>
    <x v="1"/>
    <s v="FV001"/>
  </r>
  <r>
    <m/>
    <x v="0"/>
    <m/>
    <s v="Registro con correo inválido"/>
    <m/>
    <m/>
    <m/>
    <x v="0"/>
    <m/>
  </r>
  <r>
    <s v="CP014"/>
    <x v="2"/>
    <s v="Seguridad, accesos y facultades"/>
    <s v="Nombre: Ana_x000a_Apellido: Martínez_x000a_Correo: correo_invalido_x000a_Contraseña: Password123"/>
    <s v="El sistema debe validar el formato del correo."/>
    <s v="El sistema debe mostrar un mensaje de error &quot;Formato de correo inválido&quot;."/>
    <m/>
    <x v="1"/>
    <s v="FV001"/>
  </r>
  <r>
    <m/>
    <x v="0"/>
    <m/>
    <s v="Registro con campo de nombre vacío"/>
    <m/>
    <m/>
    <m/>
    <x v="0"/>
    <m/>
  </r>
  <r>
    <s v="CP015"/>
    <x v="2"/>
    <s v="Seguridad, accesos y facultades"/>
    <s v="Nombre: ``_x000a_Apellido: Martínez_x000a_Correo: ana.martinez@ejemplo.com_x000a_Contraseña: Password123"/>
    <s v="El sistema debe verificar que el campo de nombre no esté vacío."/>
    <s v="El sistema debe mostrar un mensaje de error &quot;El campo de nombre es obligatorio&quot;."/>
    <m/>
    <x v="1"/>
    <s v="FV001"/>
  </r>
  <r>
    <m/>
    <x v="0"/>
    <m/>
    <s v="Registro con campo de apellido vacío"/>
    <m/>
    <m/>
    <m/>
    <x v="0"/>
    <m/>
  </r>
  <r>
    <s v="CP016"/>
    <x v="2"/>
    <s v="Seguridad, accesos y facultades"/>
    <s v="Nombre: Ana_x000a_Apellido: ``_x000a_Correo: ana.martinez@ejemplo.com_x000a_Contraseña: Password123"/>
    <s v="El sistema debe verificar que el campo de apellido no esté vacío."/>
    <s v="El sistema debe mostrar un mensaje de error &quot;El campo de apellido es obligatorio&quot;."/>
    <m/>
    <x v="1"/>
    <s v="FV001"/>
  </r>
  <r>
    <m/>
    <x v="0"/>
    <m/>
    <s v="Registro con todos los campos vacíos"/>
    <m/>
    <m/>
    <m/>
    <x v="0"/>
    <m/>
  </r>
  <r>
    <s v="CP017"/>
    <x v="1"/>
    <s v="Seguridad, accesos y facultades"/>
    <s v="Nombre: ``_x000a_Apellido: ``_x000a_Correo: ``_x000a_Contraseña: ``"/>
    <s v="El sistema debe verificar que todos los campos estén llenos."/>
    <s v="El sistema debe mostrar un mensaje de error &quot;Todos los campos son obligatorios&quot;."/>
    <m/>
    <x v="1"/>
    <s v="FV001"/>
  </r>
  <r>
    <m/>
    <x v="0"/>
    <m/>
    <s v="Registro con intento de SQL Injection"/>
    <m/>
    <m/>
    <m/>
    <x v="0"/>
    <m/>
  </r>
  <r>
    <s v="CP018"/>
    <x v="1"/>
    <s v="Seguridad, accesos y facultades"/>
    <s v="Nombre: Juan_x000a_Apellido: Pérez_x000a_Correo: juan.perez@ejemplo.com' OR '1'='1_x000a_Contraseña: Password123"/>
    <s v="El sistema debe protegerse contra intentos de SQL Injection en el registro."/>
    <s v="El sistema debe rechazar el registro y registrar el intento."/>
    <m/>
    <x v="1"/>
    <s v="FV001"/>
  </r>
  <r>
    <m/>
    <x v="0"/>
    <m/>
    <s v="Registro con caracteres especiales en el nombre"/>
    <m/>
    <m/>
    <m/>
    <x v="0"/>
    <m/>
  </r>
  <r>
    <s v="CP019"/>
    <x v="2"/>
    <s v="Seguridad, accesos y facultades"/>
    <s v="Nombre: !@#Juan_x000a_Apellido: Pérez_x000a_Correo: juan.perez@ejemplo.com_x000a_Contraseña: Password123"/>
    <s v="El sistema debe validar que el nombre no contenga caracteres especiales no permitidos."/>
    <s v="El sistema debe mostrar un mensaje de error &quot;El nombre contiene caracteres no permitidos&quot;."/>
    <m/>
    <x v="1"/>
    <s v="FV001"/>
  </r>
  <r>
    <m/>
    <x v="0"/>
    <m/>
    <s v="Solicitar recuperación de contraseña con correo registrado"/>
    <m/>
    <m/>
    <m/>
    <x v="0"/>
    <m/>
  </r>
  <r>
    <s v="CP020"/>
    <x v="1"/>
    <s v="Seguridad, accesos y facultades"/>
    <s v="Correo: usuario@ejemplo.com"/>
    <s v="El usuario solicita la recuperación de su contraseña con un correo registrado."/>
    <s v="El sistema debe enviar un correo con el enlace de recuperación."/>
    <m/>
    <x v="1"/>
    <s v="FV001"/>
  </r>
  <r>
    <m/>
    <x v="0"/>
    <m/>
    <s v="Solicitar recuperación de contraseña con correo no registrado"/>
    <m/>
    <m/>
    <m/>
    <x v="0"/>
    <m/>
  </r>
  <r>
    <s v="CP021"/>
    <x v="2"/>
    <s v="Seguridad, accesos y facultades"/>
    <s v="Correo: no_registrado@ejemplo.com"/>
    <s v="El usuario solicita la recuperación de su contraseña con un correo no registrado."/>
    <s v="El sistema debe mostrar un mensaje &quot;Correo no registrado&quot;."/>
    <m/>
    <x v="1"/>
    <s v="FV001"/>
  </r>
  <r>
    <m/>
    <x v="0"/>
    <m/>
    <s v="Solicitar recuperación de contraseña con correo inválido"/>
    <m/>
    <m/>
    <m/>
    <x v="0"/>
    <m/>
  </r>
  <r>
    <s v="CP022"/>
    <x v="2"/>
    <s v="Seguridad, accesos y facultades"/>
    <s v="Correo: correo_invalido"/>
    <s v="El sistema debe validar el formato del correo al solicitar la recuperación de contraseña."/>
    <s v="El sistema debe mostrar un mensaje &quot;Formato de correo inválido&quot;."/>
    <m/>
    <x v="1"/>
    <s v="FV001"/>
  </r>
  <r>
    <m/>
    <x v="0"/>
    <m/>
    <s v="Solicitar recuperación de contraseña con campo de correo vacío"/>
    <m/>
    <m/>
    <m/>
    <x v="0"/>
    <m/>
  </r>
  <r>
    <s v="CP023"/>
    <x v="2"/>
    <s v="Seguridad, accesos y facultades"/>
    <s v="Correo: ``"/>
    <s v="El sistema debe verificar que el campo de correo no esté vacío al solicitar la recuperación de contraseña."/>
    <s v="El sistema debe mostrar un mensaje &quot;El campo de correo es obligatorio&quot;."/>
    <m/>
    <x v="1"/>
    <s v="FV001"/>
  </r>
  <r>
    <m/>
    <x v="0"/>
    <m/>
    <s v="Restablecer contraseña con enlace válido"/>
    <m/>
    <m/>
    <m/>
    <x v="0"/>
    <m/>
  </r>
  <r>
    <s v="CP024"/>
    <x v="1"/>
    <s v="Seguridad, accesos y facultades"/>
    <s v="Correo: usuario@ejemplo.com_x000a_Enlace: Enlace válido enviado por correo_x000a_Nueva contraseña: NewPassword123_x000a_Confirmar nueva contraseña: NewPassword123"/>
    <s v="El usuario restablece su contraseña utilizando un enlace válido."/>
    <s v="El sistema debe permitir el cambio de contraseña y redirigir al login."/>
    <m/>
    <x v="1"/>
    <s v="FV001"/>
  </r>
  <r>
    <m/>
    <x v="0"/>
    <m/>
    <s v="Restablecer contraseña con enlace expirado"/>
    <m/>
    <m/>
    <m/>
    <x v="0"/>
    <m/>
  </r>
  <r>
    <s v="CP025"/>
    <x v="2"/>
    <s v="Seguridad, accesos y facultades"/>
    <s v="Correo: usuario@ejemplo.com_x000a_Enlace: Enlace expirado_x000a_Nueva contraseña: NewPassword123_x000a_Confirmar nueva contraseña: NewPassword123"/>
    <s v="El sistema debe detectar si el enlace de recuperación ha expirado."/>
    <s v="El sistema debe mostrar un mensaje &quot;El enlace ha expirado, solicite uno nuevo&quot;."/>
    <m/>
    <x v="1"/>
    <s v="FV001"/>
  </r>
  <r>
    <m/>
    <x v="0"/>
    <m/>
    <s v="Restablecer contraseña con enlace inválido"/>
    <m/>
    <m/>
    <m/>
    <x v="0"/>
    <m/>
  </r>
  <r>
    <s v="CP026"/>
    <x v="2"/>
    <s v="Seguridad, accesos y facultades"/>
    <s v="Correo: usuario@ejemplo.com_x000a_Enlace: Enlace inválido_x000a_Nueva contraseña: NewPassword123_x000a_Confirmar nueva contraseña: NewPassword123"/>
    <s v="El sistema debe detectar si el enlace de recuperación es inválido."/>
    <s v="El sistema debe mostrar un mensaje &quot;Enlace inválido, solicite uno nuevo&quot;."/>
    <m/>
    <x v="1"/>
    <s v="FV001"/>
  </r>
  <r>
    <m/>
    <x v="0"/>
    <m/>
    <s v="Iniciar sesión con token válido"/>
    <m/>
    <m/>
    <m/>
    <x v="0"/>
    <m/>
  </r>
  <r>
    <s v="CP027"/>
    <x v="1"/>
    <s v="Seguridad, accesos y facultades"/>
    <s v="Correo: usuario@ejemplo.com_x000a_Contraseña: Password123_x000a_Token: Token válido"/>
    <s v="El usuario debe poder iniciar sesión utilizando un token válido."/>
    <s v="El sistema debe permitir el acceso y redirigir al dashboard."/>
    <m/>
    <x v="1"/>
    <s v="FV001"/>
  </r>
  <r>
    <m/>
    <x v="0"/>
    <m/>
    <s v="Iniciar sesión con token incorrecto"/>
    <m/>
    <m/>
    <m/>
    <x v="0"/>
    <m/>
  </r>
  <r>
    <s v="CP028"/>
    <x v="1"/>
    <s v="Seguridad, accesos y facultades"/>
    <s v="Correo: usuario@ejemplo.com_x000a_Contraseña: Password123_x000a_Token: Token incorrecto"/>
    <s v="El sistema debe rechazar el inicio de sesión con un token incorrecto."/>
    <s v="El sistema debe mostrar un mensaje &quot;Token incorrecto&quot;."/>
    <m/>
    <x v="1"/>
    <s v="FV001"/>
  </r>
  <r>
    <m/>
    <x v="0"/>
    <m/>
    <s v="Iniciar sesión con token expirado"/>
    <m/>
    <m/>
    <m/>
    <x v="0"/>
    <m/>
  </r>
  <r>
    <s v="CP029"/>
    <x v="1"/>
    <s v="Seguridad, accesos y facultades"/>
    <s v="Correo: usuario@ejemplo.com_x000a_Contraseña: Password123_x000a_Token: Token expirado"/>
    <s v="El sistema debe detectar si el token ha expirado."/>
    <s v="El sistema debe mostrar un mensaje &quot;El token ha expirado, solicite uno nuevo&quot;."/>
    <m/>
    <x v="1"/>
    <s v="FV001"/>
  </r>
  <r>
    <m/>
    <x v="0"/>
    <m/>
    <s v="Iniciar sesión con token vacío"/>
    <m/>
    <m/>
    <m/>
    <x v="0"/>
    <m/>
  </r>
  <r>
    <s v="CP030"/>
    <x v="2"/>
    <s v="Seguridad, accesos y facultades"/>
    <s v="Correo: usuario@ejemplo.com_x000a_Contraseña: Password123_x000a_Token: ``"/>
    <s v="El sistema debe verificar que el campo de token no esté vacío."/>
    <s v="El sistema debe mostrar un mensaje &quot;El token es obligatorio&quot;."/>
    <m/>
    <x v="1"/>
    <s v="FV001"/>
  </r>
  <r>
    <m/>
    <x v="0"/>
    <m/>
    <s v="Actualizar nombre y apellido con datos válidos"/>
    <m/>
    <m/>
    <m/>
    <x v="0"/>
    <m/>
  </r>
  <r>
    <s v="CP031"/>
    <x v="1"/>
    <s v="Seguridad, accesos y facultades"/>
    <s v="Nuevo nombre: Carlos_x000a_Nuevo apellido: Ramírez"/>
    <s v="El usuario debe poder actualizar su nombre y apellido con datos válidos."/>
    <s v="El sistema debe guardar los cambios y mostrar un mensaje &quot;Datos actualizados correctamente&quot;."/>
    <m/>
    <x v="1"/>
    <s v="FV001"/>
  </r>
  <r>
    <m/>
    <x v="0"/>
    <m/>
    <s v="Actualizar nombre con caracteres especiales no permitidos"/>
    <m/>
    <m/>
    <m/>
    <x v="0"/>
    <m/>
  </r>
  <r>
    <s v="CP032"/>
    <x v="2"/>
    <s v="Seguridad, accesos y facultades"/>
    <s v="Nuevo nombre: Carlos!@#"/>
    <s v="El sistema debe validar que el nombre no contenga caracteres especiales no permitidos."/>
    <s v="El sistema debe mostrar un mensaje de error &quot;El nombre contiene caracteres no permitidos&quot;."/>
    <m/>
    <x v="1"/>
    <s v="FV001"/>
  </r>
  <r>
    <m/>
    <x v="0"/>
    <m/>
    <s v="Actualizar apellido con caracteres especiales no permitidos"/>
    <m/>
    <m/>
    <m/>
    <x v="0"/>
    <m/>
  </r>
  <r>
    <s v="CP033"/>
    <x v="2"/>
    <s v="Seguridad, accesos y facultades"/>
    <s v="Nuevo apellido: Ramírez!@#"/>
    <s v="El sistema debe validar que el apellido no contenga caracteres especiales no permitidos."/>
    <s v="El sistema debe mostrar un mensaje de error &quot;El apellido contiene caracteres no permitidos&quot;."/>
    <m/>
    <x v="1"/>
    <s v="FV001"/>
  </r>
  <r>
    <m/>
    <x v="0"/>
    <m/>
    <s v="Actualizar contraseña con datos válidos"/>
    <m/>
    <m/>
    <m/>
    <x v="0"/>
    <m/>
  </r>
  <r>
    <s v="CP034"/>
    <x v="1"/>
    <s v="Seguridad, accesos y facultades"/>
    <s v="Contraseña actual: Password123_x000a_Nueva contraseña: NewPassword123_x000a_Confirmar nueva contraseña: NewPassword123"/>
    <s v="El usuario debe poder actualizar su contraseña con datos válidos."/>
    <s v="El sistema debe guardar los cambios y mostrar un mensaje &quot;Contraseña actualizada correctamente&quot;."/>
    <m/>
    <x v="1"/>
    <s v="FV001"/>
  </r>
  <r>
    <m/>
    <x v="0"/>
    <m/>
    <s v="Actualizar contraseña con contraseñas que no coinciden"/>
    <m/>
    <m/>
    <m/>
    <x v="0"/>
    <m/>
  </r>
  <r>
    <s v="CP035"/>
    <x v="2"/>
    <s v="Seguridad, accesos y facultades"/>
    <s v="Contraseña actual: Password123_x000a_Nueva contraseña: NewPassword123_x000a_Confirmar nueva contraseña: NewPassword321"/>
    <s v="El sistema debe validar que las nuevas contraseñas coincidan."/>
    <s v="El sistema debe mostrar un mensaje de error &quot;Las contraseñas no coinciden&quot;."/>
    <m/>
    <x v="1"/>
    <s v="FV001"/>
  </r>
  <r>
    <m/>
    <x v="0"/>
    <m/>
    <s v="Actualizar contraseña con la misma que la actual"/>
    <m/>
    <m/>
    <m/>
    <x v="0"/>
    <m/>
  </r>
  <r>
    <s v="CP036"/>
    <x v="2"/>
    <s v="Seguridad, accesos y facultades"/>
    <s v="Contraseña actual: Password123_x000a_Nueva contraseña: Password123_x000a_Confirmar nueva contraseña: Password123"/>
    <s v="El sistema debe evitar que el usuario utilice la misma contraseña."/>
    <s v="El sistema debe mostrar un mensaje de error &quot;La nueva contraseña no puede ser la misma que la anterior&quot;."/>
    <m/>
    <x v="1"/>
    <s v="FV001"/>
  </r>
  <r>
    <m/>
    <x v="0"/>
    <m/>
    <s v="Actualizar contraseña con nueva contraseña que no cumple con la política"/>
    <m/>
    <m/>
    <m/>
    <x v="0"/>
    <m/>
  </r>
  <r>
    <s v="CP037"/>
    <x v="2"/>
    <s v="Seguridad, accesos y facultades"/>
    <s v="Contraseña actual: Password123_x000a_Nueva contraseña: 12345_x000a_Confirmar nueva contraseña: 12345"/>
    <s v="El sistema debe validar que la nueva contraseña cumpla con los requisitos de seguridad."/>
    <s v="El sistema debe mostrar un mensaje de error &quot;La nueva contraseña no cumple con los requisitos&quot;."/>
    <m/>
    <x v="1"/>
    <s v="FV001"/>
  </r>
  <r>
    <m/>
    <x v="0"/>
    <m/>
    <s v="Actualizar nombre y apellido con campos vacíos"/>
    <m/>
    <m/>
    <m/>
    <x v="0"/>
    <m/>
  </r>
  <r>
    <s v="CP038"/>
    <x v="2"/>
    <s v="Seguridad, accesos y facultades"/>
    <s v="Nuevo nombre: ``_x000a_Nuevo apellido: ``"/>
    <s v="El sistema debe verificar que los campos no estén vacíos al intentar actualizar los datos personales."/>
    <s v="El sistema debe mostrar un mensaje &quot;Los campos de nombre y apellido son obligatorios&quot;."/>
    <m/>
    <x v="1"/>
    <s v="FV001"/>
  </r>
  <r>
    <m/>
    <x v="0"/>
    <m/>
    <m/>
    <m/>
    <m/>
    <m/>
    <x v="0"/>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Tabla dinámica4" cacheId="0" dataOnRows="1" applyNumberFormats="0" applyBorderFormats="0" applyFontFormats="0" applyPatternFormats="0" applyAlignmentFormats="0" applyWidthHeightFormats="1" dataCaption="Datos" missingCaption="0" updatedVersion="8" showMemberPropertyTips="0" itemPrintTitles="1" createdVersion="1" indent="0" compact="0" compactData="0" gridDropZones="1" chartFormat="1">
  <location ref="B25:E34" firstHeaderRow="1" firstDataRow="2" firstDataCol="1"/>
  <pivotFields count="9">
    <pivotField compact="0" outline="0" subtotalTop="0" showAll="0" includeNewItemsInFilter="1"/>
    <pivotField axis="axisCol" compact="0" outline="0" subtotalTop="0" includeNewItemsInFilter="1">
      <items count="5">
        <item h="1" m="1" x="3"/>
        <item x="1"/>
        <item x="2"/>
        <item h="1" x="0"/>
        <item t="default"/>
      </items>
    </pivotField>
    <pivotField compact="0" outline="0" subtotalTop="0" showAll="0" includeNewItemsInFilter="1"/>
    <pivotField compact="0" outline="0" subtotalTop="0" showAll="0" includeNewItemsInFilter="1"/>
    <pivotField compact="0" outline="0" subtotalTop="0" showAll="0" includeNewItemsInFilter="1"/>
    <pivotField compact="0" outline="0" subtotalTop="0" showAll="0" includeNewItemsInFilter="1"/>
    <pivotField compact="0" outline="0" subtotalTop="0" showAll="0" includeNewItemsInFilter="1"/>
    <pivotField axis="axisRow" dataField="1" compact="0" outline="0" subtotalTop="0" includeNewItemsInFilter="1">
      <items count="9">
        <item m="1" x="2"/>
        <item m="1" x="5"/>
        <item m="1" x="4"/>
        <item x="1"/>
        <item h="1" x="0"/>
        <item m="1" x="6"/>
        <item m="1" x="3"/>
        <item m="1" x="7"/>
        <item t="default"/>
      </items>
    </pivotField>
    <pivotField compact="0" outline="0" subtotalTop="0" showAll="0" includeNewItemsInFilter="1" defaultSubtotal="0"/>
  </pivotFields>
  <rowFields count="1">
    <field x="7"/>
  </rowFields>
  <rowItems count="8">
    <i>
      <x/>
    </i>
    <i>
      <x v="1"/>
    </i>
    <i>
      <x v="2"/>
    </i>
    <i>
      <x v="3"/>
    </i>
    <i>
      <x v="5"/>
    </i>
    <i>
      <x v="6"/>
    </i>
    <i>
      <x v="7"/>
    </i>
    <i t="grand">
      <x/>
    </i>
  </rowItems>
  <colFields count="1">
    <field x="1"/>
  </colFields>
  <colItems count="3">
    <i>
      <x v="1"/>
    </i>
    <i>
      <x v="2"/>
    </i>
    <i t="grand">
      <x/>
    </i>
  </colItems>
  <dataFields count="1">
    <dataField name="Cuenta de Resultado obtenido þ" fld="7" subtotal="count" baseField="0" baseItem="0"/>
  </dataFields>
  <formats count="119">
    <format dxfId="129">
      <pivotArea dataOnly="0" labelOnly="1" outline="0" fieldPosition="0">
        <references count="1">
          <reference field="7" count="1">
            <x v="0"/>
          </reference>
        </references>
      </pivotArea>
    </format>
    <format dxfId="128">
      <pivotArea outline="0" fieldPosition="0">
        <references count="2">
          <reference field="1" count="1" selected="0">
            <x v="1"/>
          </reference>
          <reference field="7" count="1" selected="0">
            <x v="0"/>
          </reference>
        </references>
      </pivotArea>
    </format>
    <format dxfId="127">
      <pivotArea outline="0" fieldPosition="0">
        <references count="2">
          <reference field="1" count="1" selected="0">
            <x v="2"/>
          </reference>
          <reference field="7" count="1" selected="0">
            <x v="0"/>
          </reference>
        </references>
      </pivotArea>
    </format>
    <format dxfId="126">
      <pivotArea field="7" grandCol="1" outline="0" axis="axisRow" fieldPosition="0">
        <references count="1">
          <reference field="7" count="1" selected="0">
            <x v="0"/>
          </reference>
        </references>
      </pivotArea>
    </format>
    <format dxfId="125">
      <pivotArea dataOnly="0" labelOnly="1" outline="0" fieldPosition="0">
        <references count="1">
          <reference field="7" count="1">
            <x v="0"/>
          </reference>
        </references>
      </pivotArea>
    </format>
    <format dxfId="124">
      <pivotArea outline="0" fieldPosition="0">
        <references count="2">
          <reference field="1" count="1" selected="0">
            <x v="1"/>
          </reference>
          <reference field="7" count="1" selected="0">
            <x v="0"/>
          </reference>
        </references>
      </pivotArea>
    </format>
    <format dxfId="123">
      <pivotArea outline="0" fieldPosition="0">
        <references count="2">
          <reference field="1" count="1" selected="0">
            <x v="2"/>
          </reference>
          <reference field="7" count="1" selected="0">
            <x v="0"/>
          </reference>
        </references>
      </pivotArea>
    </format>
    <format dxfId="122">
      <pivotArea field="7" grandCol="1" outline="0" axis="axisRow" fieldPosition="0">
        <references count="1">
          <reference field="7" count="1" selected="0">
            <x v="0"/>
          </reference>
        </references>
      </pivotArea>
    </format>
    <format dxfId="121">
      <pivotArea dataOnly="0" labelOnly="1" outline="0" fieldPosition="0">
        <references count="1">
          <reference field="7" count="1">
            <x v="1"/>
          </reference>
        </references>
      </pivotArea>
    </format>
    <format dxfId="120">
      <pivotArea outline="0" fieldPosition="0">
        <references count="2">
          <reference field="1" count="1" selected="0">
            <x v="1"/>
          </reference>
          <reference field="7" count="1" selected="0">
            <x v="1"/>
          </reference>
        </references>
      </pivotArea>
    </format>
    <format dxfId="119">
      <pivotArea outline="0" fieldPosition="0">
        <references count="2">
          <reference field="1" count="1" selected="0">
            <x v="2"/>
          </reference>
          <reference field="7" count="1" selected="0">
            <x v="1"/>
          </reference>
        </references>
      </pivotArea>
    </format>
    <format dxfId="118">
      <pivotArea field="7" grandCol="1" outline="0" axis="axisRow" fieldPosition="0">
        <references count="1">
          <reference field="7" count="1" selected="0">
            <x v="1"/>
          </reference>
        </references>
      </pivotArea>
    </format>
    <format dxfId="117">
      <pivotArea dataOnly="0" labelOnly="1" outline="0" fieldPosition="0">
        <references count="1">
          <reference field="7" count="1">
            <x v="1"/>
          </reference>
        </references>
      </pivotArea>
    </format>
    <format dxfId="116">
      <pivotArea outline="0" fieldPosition="0">
        <references count="2">
          <reference field="1" count="1" selected="0">
            <x v="1"/>
          </reference>
          <reference field="7" count="1" selected="0">
            <x v="1"/>
          </reference>
        </references>
      </pivotArea>
    </format>
    <format dxfId="115">
      <pivotArea outline="0" fieldPosition="0">
        <references count="2">
          <reference field="1" count="1" selected="0">
            <x v="2"/>
          </reference>
          <reference field="7" count="1" selected="0">
            <x v="1"/>
          </reference>
        </references>
      </pivotArea>
    </format>
    <format dxfId="114">
      <pivotArea field="7" grandCol="1" outline="0" axis="axisRow" fieldPosition="0">
        <references count="1">
          <reference field="7" count="1" selected="0">
            <x v="1"/>
          </reference>
        </references>
      </pivotArea>
    </format>
    <format dxfId="113">
      <pivotArea dataOnly="0" labelOnly="1" outline="0" fieldPosition="0">
        <references count="1">
          <reference field="7" count="1">
            <x v="2"/>
          </reference>
        </references>
      </pivotArea>
    </format>
    <format dxfId="112">
      <pivotArea outline="0" fieldPosition="0">
        <references count="2">
          <reference field="1" count="1" selected="0">
            <x v="1"/>
          </reference>
          <reference field="7" count="1" selected="0">
            <x v="2"/>
          </reference>
        </references>
      </pivotArea>
    </format>
    <format dxfId="111">
      <pivotArea outline="0" fieldPosition="0">
        <references count="2">
          <reference field="1" count="1" selected="0">
            <x v="2"/>
          </reference>
          <reference field="7" count="1" selected="0">
            <x v="2"/>
          </reference>
        </references>
      </pivotArea>
    </format>
    <format dxfId="110">
      <pivotArea field="7" grandCol="1" outline="0" axis="axisRow" fieldPosition="0">
        <references count="1">
          <reference field="7" count="1" selected="0">
            <x v="2"/>
          </reference>
        </references>
      </pivotArea>
    </format>
    <format dxfId="109">
      <pivotArea dataOnly="0" labelOnly="1" outline="0" fieldPosition="0">
        <references count="1">
          <reference field="7" count="1">
            <x v="2"/>
          </reference>
        </references>
      </pivotArea>
    </format>
    <format dxfId="108">
      <pivotArea dataOnly="0" labelOnly="1" outline="0" fieldPosition="0">
        <references count="1">
          <reference field="7" count="1">
            <x v="2"/>
          </reference>
        </references>
      </pivotArea>
    </format>
    <format dxfId="107">
      <pivotArea outline="0" fieldPosition="0">
        <references count="2">
          <reference field="1" count="1" selected="0">
            <x v="1"/>
          </reference>
          <reference field="7" count="1" selected="0">
            <x v="2"/>
          </reference>
        </references>
      </pivotArea>
    </format>
    <format dxfId="106">
      <pivotArea outline="0" fieldPosition="0">
        <references count="2">
          <reference field="1" count="1" selected="0">
            <x v="2"/>
          </reference>
          <reference field="7" count="1" selected="0">
            <x v="2"/>
          </reference>
        </references>
      </pivotArea>
    </format>
    <format dxfId="105">
      <pivotArea field="7" grandCol="1" outline="0" axis="axisRow" fieldPosition="0">
        <references count="1">
          <reference field="7" count="1" selected="0">
            <x v="2"/>
          </reference>
        </references>
      </pivotArea>
    </format>
    <format dxfId="104">
      <pivotArea dataOnly="0" labelOnly="1" outline="0" fieldPosition="0">
        <references count="1">
          <reference field="7" count="1">
            <x v="3"/>
          </reference>
        </references>
      </pivotArea>
    </format>
    <format dxfId="103">
      <pivotArea outline="0" fieldPosition="0">
        <references count="2">
          <reference field="1" count="1" selected="0">
            <x v="1"/>
          </reference>
          <reference field="7" count="1" selected="0">
            <x v="3"/>
          </reference>
        </references>
      </pivotArea>
    </format>
    <format dxfId="102">
      <pivotArea outline="0" fieldPosition="0">
        <references count="2">
          <reference field="1" count="1" selected="0">
            <x v="2"/>
          </reference>
          <reference field="7" count="1" selected="0">
            <x v="3"/>
          </reference>
        </references>
      </pivotArea>
    </format>
    <format dxfId="101">
      <pivotArea field="7" grandCol="1" outline="0" axis="axisRow" fieldPosition="0">
        <references count="1">
          <reference field="7" count="1" selected="0">
            <x v="3"/>
          </reference>
        </references>
      </pivotArea>
    </format>
    <format dxfId="100">
      <pivotArea dataOnly="0" labelOnly="1" outline="0" fieldPosition="0">
        <references count="1">
          <reference field="7" count="1">
            <x v="5"/>
          </reference>
        </references>
      </pivotArea>
    </format>
    <format dxfId="99">
      <pivotArea outline="0" fieldPosition="0">
        <references count="2">
          <reference field="1" count="1" selected="0">
            <x v="1"/>
          </reference>
          <reference field="7" count="1" selected="0">
            <x v="5"/>
          </reference>
        </references>
      </pivotArea>
    </format>
    <format dxfId="98">
      <pivotArea outline="0" fieldPosition="0">
        <references count="2">
          <reference field="1" count="1" selected="0">
            <x v="2"/>
          </reference>
          <reference field="7" count="1" selected="0">
            <x v="5"/>
          </reference>
        </references>
      </pivotArea>
    </format>
    <format dxfId="97">
      <pivotArea field="7" grandCol="1" outline="0" axis="axisRow" fieldPosition="0">
        <references count="1">
          <reference field="7" count="1" selected="0">
            <x v="5"/>
          </reference>
        </references>
      </pivotArea>
    </format>
    <format dxfId="96">
      <pivotArea dataOnly="0" labelOnly="1" outline="0" fieldPosition="0">
        <references count="1">
          <reference field="7" count="1">
            <x v="1"/>
          </reference>
        </references>
      </pivotArea>
    </format>
    <format dxfId="95">
      <pivotArea dataOnly="0" labelOnly="1" outline="0" fieldPosition="0">
        <references count="1">
          <reference field="7" count="1">
            <x v="3"/>
          </reference>
        </references>
      </pivotArea>
    </format>
    <format dxfId="94">
      <pivotArea dataOnly="0" labelOnly="1" outline="0" fieldPosition="0">
        <references count="1">
          <reference field="7" count="1">
            <x v="5"/>
          </reference>
        </references>
      </pivotArea>
    </format>
    <format dxfId="93">
      <pivotArea dataOnly="0" labelOnly="1" outline="0" fieldPosition="0">
        <references count="1">
          <reference field="7" count="1">
            <x v="3"/>
          </reference>
        </references>
      </pivotArea>
    </format>
    <format dxfId="92">
      <pivotArea dataOnly="0" labelOnly="1" outline="0" fieldPosition="0">
        <references count="1">
          <reference field="7" count="1">
            <x v="5"/>
          </reference>
        </references>
      </pivotArea>
    </format>
    <format dxfId="91">
      <pivotArea outline="0" fieldPosition="0">
        <references count="2">
          <reference field="1" count="1" selected="0">
            <x v="1"/>
          </reference>
          <reference field="7" count="1" selected="0">
            <x v="3"/>
          </reference>
        </references>
      </pivotArea>
    </format>
    <format dxfId="90">
      <pivotArea outline="0" fieldPosition="0">
        <references count="2">
          <reference field="1" count="1" selected="0">
            <x v="1"/>
          </reference>
          <reference field="7" count="1" selected="0">
            <x v="5"/>
          </reference>
        </references>
      </pivotArea>
    </format>
    <format dxfId="89">
      <pivotArea outline="0" fieldPosition="0">
        <references count="2">
          <reference field="1" count="1" selected="0">
            <x v="2"/>
          </reference>
          <reference field="7" count="1" selected="0">
            <x v="3"/>
          </reference>
        </references>
      </pivotArea>
    </format>
    <format dxfId="88">
      <pivotArea outline="0" fieldPosition="0">
        <references count="2">
          <reference field="1" count="1" selected="0">
            <x v="2"/>
          </reference>
          <reference field="7" count="1" selected="0">
            <x v="5"/>
          </reference>
        </references>
      </pivotArea>
    </format>
    <format dxfId="87">
      <pivotArea field="7" grandCol="1" outline="0" axis="axisRow" fieldPosition="0">
        <references count="1">
          <reference field="7" count="1" selected="0">
            <x v="3"/>
          </reference>
        </references>
      </pivotArea>
    </format>
    <format dxfId="86">
      <pivotArea field="7" grandCol="1" outline="0" axis="axisRow" fieldPosition="0">
        <references count="1">
          <reference field="7" count="1" selected="0">
            <x v="5"/>
          </reference>
        </references>
      </pivotArea>
    </format>
    <format dxfId="85">
      <pivotArea dataOnly="0" labelOnly="1" grandRow="1" outline="0" fieldPosition="0"/>
    </format>
    <format dxfId="84">
      <pivotArea field="1" grandRow="1" outline="0" axis="axisCol" fieldPosition="0">
        <references count="1">
          <reference field="1" count="1" selected="0">
            <x v="1"/>
          </reference>
        </references>
      </pivotArea>
    </format>
    <format dxfId="83">
      <pivotArea field="1" grandRow="1" outline="0" axis="axisCol" fieldPosition="0">
        <references count="1">
          <reference field="1" count="1" selected="0">
            <x v="2"/>
          </reference>
        </references>
      </pivotArea>
    </format>
    <format dxfId="82">
      <pivotArea grandRow="1" grandCol="1" outline="0" fieldPosition="0"/>
    </format>
    <format dxfId="81">
      <pivotArea dataOnly="0" labelOnly="1" grandRow="1" outline="0" fieldPosition="0"/>
    </format>
    <format dxfId="80">
      <pivotArea field="1" grandRow="1" outline="0" axis="axisCol" fieldPosition="0">
        <references count="1">
          <reference field="1" count="1" selected="0">
            <x v="1"/>
          </reference>
        </references>
      </pivotArea>
    </format>
    <format dxfId="79">
      <pivotArea field="1" grandRow="1" outline="0" axis="axisCol" fieldPosition="0">
        <references count="1">
          <reference field="1" count="1" selected="0">
            <x v="2"/>
          </reference>
        </references>
      </pivotArea>
    </format>
    <format dxfId="78">
      <pivotArea grandRow="1" grandCol="1" outline="0" fieldPosition="0"/>
    </format>
    <format dxfId="77">
      <pivotArea dataOnly="0" labelOnly="1" outline="0" fieldPosition="0">
        <references count="1">
          <reference field="1" count="1">
            <x v="1"/>
          </reference>
        </references>
      </pivotArea>
    </format>
    <format dxfId="76">
      <pivotArea dataOnly="0" labelOnly="1" outline="0" fieldPosition="0">
        <references count="1">
          <reference field="1" count="1">
            <x v="2"/>
          </reference>
        </references>
      </pivotArea>
    </format>
    <format dxfId="75">
      <pivotArea dataOnly="0" labelOnly="1" grandCol="1" outline="0" fieldPosition="0"/>
    </format>
    <format dxfId="74">
      <pivotArea dataOnly="0" labelOnly="1" outline="0" fieldPosition="0">
        <references count="1">
          <reference field="1" count="1">
            <x v="1"/>
          </reference>
        </references>
      </pivotArea>
    </format>
    <format dxfId="73">
      <pivotArea dataOnly="0" labelOnly="1" outline="0" fieldPosition="0">
        <references count="1">
          <reference field="1" count="1">
            <x v="2"/>
          </reference>
        </references>
      </pivotArea>
    </format>
    <format dxfId="72">
      <pivotArea dataOnly="0" labelOnly="1" grandRow="1" outline="0" fieldPosition="0"/>
    </format>
    <format dxfId="71">
      <pivotArea dataOnly="0" labelOnly="1" outline="0" fieldPosition="0">
        <references count="1">
          <reference field="7" count="1">
            <x v="0"/>
          </reference>
        </references>
      </pivotArea>
    </format>
    <format dxfId="70">
      <pivotArea dataOnly="0" labelOnly="1" outline="0" fieldPosition="0">
        <references count="1">
          <reference field="7" count="1">
            <x v="0"/>
          </reference>
        </references>
      </pivotArea>
    </format>
    <format dxfId="69">
      <pivotArea dataOnly="0" labelOnly="1" outline="0" fieldPosition="0">
        <references count="1">
          <reference field="7" count="1">
            <x v="1"/>
          </reference>
        </references>
      </pivotArea>
    </format>
    <format dxfId="68">
      <pivotArea dataOnly="0" labelOnly="1" outline="0" fieldPosition="0">
        <references count="1">
          <reference field="7" count="1">
            <x v="2"/>
          </reference>
        </references>
      </pivotArea>
    </format>
    <format dxfId="67">
      <pivotArea dataOnly="0" labelOnly="1" outline="0" fieldPosition="0">
        <references count="1">
          <reference field="7" count="1">
            <x v="3"/>
          </reference>
        </references>
      </pivotArea>
    </format>
    <format dxfId="66">
      <pivotArea dataOnly="0" labelOnly="1" outline="0" fieldPosition="0">
        <references count="1">
          <reference field="7" count="1">
            <x v="5"/>
          </reference>
        </references>
      </pivotArea>
    </format>
    <format dxfId="65">
      <pivotArea outline="0" fieldPosition="0">
        <references count="1">
          <reference field="7" count="0" selected="0"/>
        </references>
      </pivotArea>
    </format>
    <format dxfId="64">
      <pivotArea outline="0" fieldPosition="0">
        <references count="1">
          <reference field="7" count="0" selected="0"/>
        </references>
      </pivotArea>
    </format>
    <format dxfId="63">
      <pivotArea outline="0" fieldPosition="0">
        <references count="1">
          <reference field="7" count="0" selected="0"/>
        </references>
      </pivotArea>
    </format>
    <format dxfId="62">
      <pivotArea outline="0" fieldPosition="0">
        <references count="2">
          <reference field="1" count="1" selected="0">
            <x v="1"/>
          </reference>
          <reference field="7" count="1" selected="0">
            <x v="0"/>
          </reference>
        </references>
      </pivotArea>
    </format>
    <format dxfId="61">
      <pivotArea outline="0" fieldPosition="0"/>
    </format>
    <format dxfId="60">
      <pivotArea outline="0" fieldPosition="0">
        <references count="2">
          <reference field="1" count="1" selected="0">
            <x v="1"/>
          </reference>
          <reference field="7" count="1" selected="0">
            <x v="1"/>
          </reference>
        </references>
      </pivotArea>
    </format>
    <format dxfId="59">
      <pivotArea outline="0" fieldPosition="0">
        <references count="2">
          <reference field="1" count="1" selected="0">
            <x v="1"/>
          </reference>
          <reference field="7" count="1" selected="0">
            <x v="0"/>
          </reference>
        </references>
      </pivotArea>
    </format>
    <format dxfId="58">
      <pivotArea outline="0" fieldPosition="0">
        <references count="2">
          <reference field="1" count="1" selected="0">
            <x v="1"/>
          </reference>
          <reference field="7" count="1" selected="0">
            <x v="0"/>
          </reference>
        </references>
      </pivotArea>
    </format>
    <format dxfId="57">
      <pivotArea outline="0" fieldPosition="0">
        <references count="2">
          <reference field="1" count="1" selected="0">
            <x v="1"/>
          </reference>
          <reference field="7" count="1" selected="0">
            <x v="1"/>
          </reference>
        </references>
      </pivotArea>
    </format>
    <format dxfId="56">
      <pivotArea dataOnly="0" labelOnly="1" outline="0" fieldPosition="0">
        <references count="1">
          <reference field="7" count="0"/>
        </references>
      </pivotArea>
    </format>
    <format dxfId="55">
      <pivotArea outline="0" fieldPosition="0">
        <references count="2">
          <reference field="1" count="1" selected="0">
            <x v="1"/>
          </reference>
          <reference field="7" count="1" selected="0">
            <x v="2"/>
          </reference>
        </references>
      </pivotArea>
    </format>
    <format dxfId="54">
      <pivotArea outline="0" fieldPosition="0">
        <references count="2">
          <reference field="1" count="1" selected="0">
            <x v="1"/>
          </reference>
          <reference field="7" count="1" selected="0">
            <x v="3"/>
          </reference>
        </references>
      </pivotArea>
    </format>
    <format dxfId="53">
      <pivotArea outline="0" fieldPosition="0">
        <references count="2">
          <reference field="1" count="1" selected="0">
            <x v="1"/>
          </reference>
          <reference field="7" count="1" selected="0">
            <x v="5"/>
          </reference>
        </references>
      </pivotArea>
    </format>
    <format dxfId="52">
      <pivotArea outline="0" fieldPosition="0">
        <references count="2">
          <reference field="1" count="1" selected="0">
            <x v="2"/>
          </reference>
          <reference field="7" count="1" selected="0">
            <x v="0"/>
          </reference>
        </references>
      </pivotArea>
    </format>
    <format dxfId="51">
      <pivotArea field="7" grandCol="1" outline="0" axis="axisRow" fieldPosition="0">
        <references count="1">
          <reference field="7" count="1" selected="0">
            <x v="0"/>
          </reference>
        </references>
      </pivotArea>
    </format>
    <format dxfId="50">
      <pivotArea outline="0" fieldPosition="0">
        <references count="2">
          <reference field="1" count="1" selected="0">
            <x v="2"/>
          </reference>
          <reference field="7" count="1" selected="0">
            <x v="1"/>
          </reference>
        </references>
      </pivotArea>
    </format>
    <format dxfId="49">
      <pivotArea field="7" grandCol="1" outline="0" axis="axisRow" fieldPosition="0">
        <references count="1">
          <reference field="7" count="1" selected="0">
            <x v="1"/>
          </reference>
        </references>
      </pivotArea>
    </format>
    <format dxfId="48">
      <pivotArea outline="0" fieldPosition="0">
        <references count="2">
          <reference field="1" count="1" selected="0">
            <x v="2"/>
          </reference>
          <reference field="7" count="1" selected="0">
            <x v="2"/>
          </reference>
        </references>
      </pivotArea>
    </format>
    <format dxfId="47">
      <pivotArea field="7" grandCol="1" outline="0" axis="axisRow" fieldPosition="0">
        <references count="1">
          <reference field="7" count="1" selected="0">
            <x v="2"/>
          </reference>
        </references>
      </pivotArea>
    </format>
    <format dxfId="46">
      <pivotArea outline="0" fieldPosition="0">
        <references count="2">
          <reference field="1" count="1" selected="0">
            <x v="2"/>
          </reference>
          <reference field="7" count="1" selected="0">
            <x v="3"/>
          </reference>
        </references>
      </pivotArea>
    </format>
    <format dxfId="45">
      <pivotArea field="7" grandCol="1" outline="0" axis="axisRow" fieldPosition="0">
        <references count="1">
          <reference field="7" count="1" selected="0">
            <x v="3"/>
          </reference>
        </references>
      </pivotArea>
    </format>
    <format dxfId="44">
      <pivotArea outline="0" fieldPosition="0">
        <references count="2">
          <reference field="1" count="1" selected="0">
            <x v="2"/>
          </reference>
          <reference field="7" count="1" selected="0">
            <x v="5"/>
          </reference>
        </references>
      </pivotArea>
    </format>
    <format dxfId="43">
      <pivotArea field="7" grandCol="1" outline="0" axis="axisRow" fieldPosition="0">
        <references count="1">
          <reference field="7" count="1" selected="0">
            <x v="5"/>
          </reference>
        </references>
      </pivotArea>
    </format>
    <format dxfId="42">
      <pivotArea outline="0" fieldPosition="0">
        <references count="2">
          <reference field="1" count="1" selected="0">
            <x v="2"/>
          </reference>
          <reference field="7" count="3" selected="0">
            <x v="2"/>
            <x v="3"/>
            <x v="5"/>
          </reference>
        </references>
      </pivotArea>
    </format>
    <format dxfId="41">
      <pivotArea field="7" grandCol="1" outline="0" axis="axisRow" fieldPosition="0">
        <references count="1">
          <reference field="7" count="3" selected="0">
            <x v="2"/>
            <x v="3"/>
            <x v="5"/>
          </reference>
        </references>
      </pivotArea>
    </format>
    <format dxfId="40">
      <pivotArea outline="0" fieldPosition="0">
        <references count="2">
          <reference field="1" count="1" selected="0">
            <x v="2"/>
          </reference>
          <reference field="7" count="3" selected="0">
            <x v="2"/>
            <x v="3"/>
            <x v="5"/>
          </reference>
        </references>
      </pivotArea>
    </format>
    <format dxfId="39">
      <pivotArea field="7" grandCol="1" outline="0" axis="axisRow" fieldPosition="0">
        <references count="1">
          <reference field="7" count="3" selected="0">
            <x v="2"/>
            <x v="3"/>
            <x v="5"/>
          </reference>
        </references>
      </pivotArea>
    </format>
    <format dxfId="38">
      <pivotArea outline="0" fieldPosition="0">
        <references count="1">
          <reference field="7" count="3" selected="0">
            <x v="0"/>
            <x v="1"/>
            <x v="2"/>
          </reference>
        </references>
      </pivotArea>
    </format>
    <format dxfId="37">
      <pivotArea outline="0" fieldPosition="0">
        <references count="2">
          <reference field="1" count="1" selected="0">
            <x v="1"/>
          </reference>
          <reference field="7" count="1" selected="0">
            <x v="5"/>
          </reference>
        </references>
      </pivotArea>
    </format>
    <format dxfId="36">
      <pivotArea dataOnly="0" labelOnly="1" outline="0" fieldPosition="0">
        <references count="1">
          <reference field="7" count="5">
            <x v="0"/>
            <x v="1"/>
            <x v="2"/>
            <x v="3"/>
            <x v="5"/>
          </reference>
        </references>
      </pivotArea>
    </format>
    <format dxfId="35">
      <pivotArea outline="0" fieldPosition="0"/>
    </format>
    <format dxfId="34">
      <pivotArea grandRow="1" outline="0" fieldPosition="0"/>
    </format>
    <format dxfId="33">
      <pivotArea dataOnly="0" labelOnly="1" outline="0" fieldPosition="0">
        <references count="1">
          <reference field="1" count="0"/>
        </references>
      </pivotArea>
    </format>
    <format dxfId="32">
      <pivotArea dataOnly="0" labelOnly="1" grandCol="1" outline="0" fieldPosition="0"/>
    </format>
    <format dxfId="31">
      <pivotArea grandRow="1" grandCol="1" outline="0" fieldPosition="0"/>
    </format>
    <format dxfId="30">
      <pivotArea grandCol="1" outline="0" fieldPosition="0"/>
    </format>
    <format dxfId="29">
      <pivotArea dataOnly="0" labelOnly="1" grandCol="1" outline="0" fieldPosition="0"/>
    </format>
    <format dxfId="28">
      <pivotArea grandRow="1" outline="0" fieldPosition="0"/>
    </format>
    <format dxfId="27">
      <pivotArea dataOnly="0" labelOnly="1" grandRow="1" outline="0" fieldPosition="0"/>
    </format>
    <format dxfId="26">
      <pivotArea dataOnly="0" labelOnly="1" outline="0" fieldPosition="0">
        <references count="1">
          <reference field="1" count="0"/>
        </references>
      </pivotArea>
    </format>
    <format dxfId="25">
      <pivotArea dataOnly="0" labelOnly="1" grandCol="1" outline="0" fieldPosition="0"/>
    </format>
    <format dxfId="24">
      <pivotArea outline="0" fieldPosition="0">
        <references count="1">
          <reference field="1" count="0" selected="0"/>
        </references>
      </pivotArea>
    </format>
    <format dxfId="23">
      <pivotArea dataOnly="0" labelOnly="1" outline="0" fieldPosition="0">
        <references count="1">
          <reference field="1" count="0"/>
        </references>
      </pivotArea>
    </format>
    <format dxfId="22">
      <pivotArea outline="0" fieldPosition="0">
        <references count="2">
          <reference field="1" count="0" selected="0"/>
          <reference field="7" count="1" selected="0">
            <x v="6"/>
          </reference>
        </references>
      </pivotArea>
    </format>
    <format dxfId="21">
      <pivotArea field="1" grandRow="1" outline="0" axis="axisCol" fieldPosition="0">
        <references count="1">
          <reference field="1" count="1" selected="0">
            <x v="2"/>
          </reference>
        </references>
      </pivotArea>
    </format>
    <format dxfId="20">
      <pivotArea field="7" grandCol="1" outline="0" axis="axisRow" fieldPosition="0">
        <references count="1">
          <reference field="7" count="1" selected="0">
            <x v="6"/>
          </reference>
        </references>
      </pivotArea>
    </format>
    <format dxfId="19">
      <pivotArea outline="0" fieldPosition="0">
        <references count="2">
          <reference field="1" count="1" selected="0">
            <x v="1"/>
          </reference>
          <reference field="7" count="1" selected="0">
            <x v="3"/>
          </reference>
        </references>
      </pivotArea>
    </format>
    <format dxfId="18">
      <pivotArea outline="0" fieldPosition="0">
        <references count="2">
          <reference field="1" count="1" selected="0">
            <x v="1"/>
          </reference>
          <reference field="7" count="1" selected="0">
            <x v="2"/>
          </reference>
        </references>
      </pivotArea>
    </format>
    <format dxfId="17">
      <pivotArea field="7" grandCol="1" outline="0" axis="axisRow" fieldPosition="0">
        <references count="1">
          <reference field="7" count="1" selected="0">
            <x v="5"/>
          </reference>
        </references>
      </pivotArea>
    </format>
    <format dxfId="16">
      <pivotArea outline="0" fieldPosition="0">
        <references count="2">
          <reference field="1" count="1" selected="0">
            <x v="2"/>
          </reference>
          <reference field="7" count="1" selected="0">
            <x v="5"/>
          </reference>
        </references>
      </pivotArea>
    </format>
    <format dxfId="15">
      <pivotArea outline="0" fieldPosition="0">
        <references count="2">
          <reference field="1" count="1" selected="0">
            <x v="2"/>
          </reference>
          <reference field="7" count="1" selected="0">
            <x v="5"/>
          </reference>
        </references>
      </pivotArea>
    </format>
    <format dxfId="14">
      <pivotArea dataOnly="0" labelOnly="1" outline="0" fieldPosition="0">
        <references count="1">
          <reference field="7" count="1">
            <x v="6"/>
          </reference>
        </references>
      </pivotArea>
    </format>
    <format dxfId="13">
      <pivotArea outline="0" fieldPosition="0">
        <references count="1">
          <reference field="7" count="1" selected="0">
            <x v="6"/>
          </reference>
        </references>
      </pivotArea>
    </format>
    <format dxfId="12">
      <pivotArea field="7" type="button" dataOnly="0" labelOnly="1" outline="0" axis="axisRow" fieldPosition="0"/>
    </format>
    <format dxfId="11">
      <pivotArea field="7" type="button" dataOnly="0" labelOnly="1" outline="0" axis="axisRow" fieldPosition="0"/>
    </format>
  </formats>
  <chartFormats count="5">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3">
          <reference field="4294967294" count="1" selected="0">
            <x v="0"/>
          </reference>
          <reference field="1" count="1" selected="0">
            <x v="1"/>
          </reference>
          <reference field="7" count="1" selected="0">
            <x v="0"/>
          </reference>
        </references>
      </pivotArea>
    </chartFormat>
    <chartFormat chart="0" format="9" series="1">
      <pivotArea type="data" outline="0" fieldPosition="0">
        <references count="2">
          <reference field="4294967294" count="1" selected="0">
            <x v="0"/>
          </reference>
          <reference field="1" count="1" selected="0">
            <x v="0"/>
          </reference>
        </references>
      </pivotArea>
    </chartFormat>
  </chartFormats>
  <pivotTableStyleInfo showRowHeaders="1" showColHeaders="1" showRowStripes="0" showColStripes="0" showLastColumn="1"/>
  <extLs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5" Type="http://schemas.openxmlformats.org/officeDocument/2006/relationships/comments" Target="../comments1.xml"/><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5.xml"/><Relationship Id="rId1" Type="http://schemas.openxmlformats.org/officeDocument/2006/relationships/printerSettings" Target="../printerSettings/printerSettings5.bin"/><Relationship Id="rId4" Type="http://schemas.openxmlformats.org/officeDocument/2006/relationships/comments" Target="../comments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Hoja2">
    <pageSetUpPr fitToPage="1"/>
  </sheetPr>
  <dimension ref="A1:N85"/>
  <sheetViews>
    <sheetView showGridLines="0" topLeftCell="A22" zoomScale="85" zoomScaleNormal="85" workbookViewId="0">
      <selection activeCell="H37" sqref="H37"/>
    </sheetView>
  </sheetViews>
  <sheetFormatPr baseColWidth="10" defaultColWidth="11.44140625" defaultRowHeight="13.2" x14ac:dyDescent="0.25"/>
  <cols>
    <col min="1" max="1" width="18.6640625" style="1" customWidth="1"/>
    <col min="2" max="2" width="32.5546875" style="1" customWidth="1"/>
    <col min="3" max="4" width="10.88671875" style="1" customWidth="1"/>
    <col min="5" max="5" width="20.33203125" style="1" customWidth="1"/>
    <col min="6" max="6" width="19" style="1" customWidth="1"/>
    <col min="7" max="7" width="18.44140625" style="1" bestFit="1" customWidth="1"/>
    <col min="8" max="8" width="20.5546875" style="1" customWidth="1"/>
    <col min="9" max="9" width="17.88671875" style="1" customWidth="1"/>
    <col min="10" max="10" width="21" style="1" customWidth="1"/>
    <col min="11" max="13" width="11.44140625" style="1"/>
    <col min="14" max="14" width="19.44140625" style="1" customWidth="1"/>
    <col min="15" max="16384" width="11.44140625" style="1"/>
  </cols>
  <sheetData>
    <row r="1" spans="1:12" ht="12.75" customHeight="1" x14ac:dyDescent="0.25">
      <c r="A1" s="265"/>
      <c r="B1" s="265"/>
      <c r="C1" s="255"/>
      <c r="D1" s="255"/>
      <c r="E1" s="255"/>
      <c r="F1" s="255"/>
      <c r="G1" s="255"/>
      <c r="H1" s="255"/>
      <c r="I1" s="253" t="s">
        <v>247</v>
      </c>
      <c r="J1" s="254"/>
      <c r="K1" s="8"/>
    </row>
    <row r="2" spans="1:12" ht="12.75" customHeight="1" x14ac:dyDescent="0.25">
      <c r="A2" s="265"/>
      <c r="B2" s="265"/>
      <c r="C2" s="255"/>
      <c r="D2" s="255"/>
      <c r="E2" s="255"/>
      <c r="F2" s="255"/>
      <c r="G2" s="255"/>
      <c r="H2" s="255"/>
      <c r="I2" s="254"/>
      <c r="J2" s="254"/>
      <c r="K2" s="8"/>
      <c r="L2" s="13"/>
    </row>
    <row r="3" spans="1:12" ht="12.75" customHeight="1" x14ac:dyDescent="0.25">
      <c r="A3" s="265"/>
      <c r="B3" s="265"/>
      <c r="C3" s="255"/>
      <c r="D3" s="255"/>
      <c r="E3" s="255"/>
      <c r="F3" s="255"/>
      <c r="G3" s="255"/>
      <c r="H3" s="255"/>
      <c r="I3" s="254"/>
      <c r="J3" s="254"/>
      <c r="K3" s="8"/>
      <c r="L3" s="13"/>
    </row>
    <row r="4" spans="1:12" ht="13.8" thickBot="1" x14ac:dyDescent="0.3">
      <c r="A4" s="11"/>
      <c r="B4" s="11"/>
      <c r="C4" s="11"/>
      <c r="D4" s="11"/>
      <c r="E4" s="11"/>
      <c r="F4" s="11"/>
      <c r="G4" s="11"/>
      <c r="H4" s="11"/>
      <c r="I4" s="11"/>
      <c r="J4" s="11"/>
      <c r="L4" s="13"/>
    </row>
    <row r="5" spans="1:12" x14ac:dyDescent="0.25">
      <c r="A5" s="266" t="s">
        <v>13</v>
      </c>
      <c r="B5" s="267"/>
      <c r="C5" s="267"/>
      <c r="D5" s="267"/>
      <c r="E5" s="267"/>
      <c r="F5" s="271" t="s">
        <v>14</v>
      </c>
      <c r="G5" s="271"/>
      <c r="H5" s="272"/>
      <c r="I5" s="272"/>
      <c r="J5" s="273"/>
      <c r="K5" s="8"/>
    </row>
    <row r="6" spans="1:12" s="72" customFormat="1" ht="15" x14ac:dyDescent="0.25">
      <c r="A6" s="268" t="s">
        <v>242</v>
      </c>
      <c r="B6" s="269"/>
      <c r="C6" s="269"/>
      <c r="D6" s="269"/>
      <c r="E6" s="270"/>
      <c r="F6" s="249" t="s">
        <v>268</v>
      </c>
      <c r="G6" s="250"/>
      <c r="H6" s="251"/>
      <c r="I6" s="251"/>
      <c r="J6" s="252"/>
      <c r="K6" s="71"/>
    </row>
    <row r="7" spans="1:12" s="3" customFormat="1" x14ac:dyDescent="0.25">
      <c r="A7" s="277" t="s">
        <v>0</v>
      </c>
      <c r="B7" s="278"/>
      <c r="C7" s="276"/>
      <c r="D7" s="230" t="s">
        <v>22</v>
      </c>
      <c r="E7" s="276"/>
      <c r="F7" s="12" t="s">
        <v>1</v>
      </c>
      <c r="G7" s="229" t="s">
        <v>2</v>
      </c>
      <c r="H7" s="230"/>
      <c r="I7" s="230"/>
      <c r="J7" s="231"/>
      <c r="K7" s="6"/>
    </row>
    <row r="8" spans="1:12" s="72" customFormat="1" ht="15.6" thickBot="1" x14ac:dyDescent="0.3">
      <c r="A8" s="279" t="s">
        <v>267</v>
      </c>
      <c r="B8" s="280"/>
      <c r="C8" s="281"/>
      <c r="D8" s="225">
        <v>45514</v>
      </c>
      <c r="E8" s="226"/>
      <c r="F8" s="137" t="s">
        <v>235</v>
      </c>
      <c r="G8" s="232" t="s">
        <v>236</v>
      </c>
      <c r="H8" s="233"/>
      <c r="I8" s="233"/>
      <c r="J8" s="234"/>
      <c r="K8" s="71"/>
    </row>
    <row r="9" spans="1:12" x14ac:dyDescent="0.25">
      <c r="A9" s="9"/>
      <c r="B9" s="9"/>
      <c r="C9" s="9"/>
      <c r="D9" s="9"/>
      <c r="E9" s="9"/>
      <c r="F9" s="9"/>
      <c r="G9" s="9"/>
      <c r="H9" s="9"/>
      <c r="I9" s="9"/>
      <c r="J9" s="9"/>
    </row>
    <row r="10" spans="1:12" s="4" customFormat="1" x14ac:dyDescent="0.25">
      <c r="A10" s="2" t="s">
        <v>11</v>
      </c>
    </row>
    <row r="11" spans="1:12" s="2" customFormat="1" ht="10.199999999999999" x14ac:dyDescent="0.2"/>
    <row r="12" spans="1:12" s="2" customFormat="1" ht="10.199999999999999" x14ac:dyDescent="0.2"/>
    <row r="13" spans="1:12" s="2" customFormat="1" ht="5.25" customHeight="1" x14ac:dyDescent="0.2">
      <c r="A13" s="17"/>
      <c r="B13" s="17"/>
      <c r="H13" s="17"/>
      <c r="I13" s="17"/>
      <c r="J13" s="17"/>
    </row>
    <row r="14" spans="1:12" ht="13.8" x14ac:dyDescent="0.25">
      <c r="A14" s="235" t="s">
        <v>186</v>
      </c>
      <c r="B14" s="236"/>
      <c r="C14" s="8"/>
      <c r="D14" s="10" t="s">
        <v>23</v>
      </c>
      <c r="E14" s="18"/>
      <c r="F14" s="18"/>
      <c r="G14" s="18"/>
      <c r="H14" s="18"/>
      <c r="I14" s="18"/>
      <c r="J14"/>
      <c r="K14"/>
      <c r="L14" s="8"/>
    </row>
    <row r="15" spans="1:12" ht="3" customHeight="1" x14ac:dyDescent="0.25">
      <c r="A15"/>
      <c r="B15"/>
      <c r="C15" s="8"/>
      <c r="D15" s="19"/>
      <c r="E15" s="20"/>
      <c r="F15" s="20"/>
      <c r="G15" s="20"/>
      <c r="H15" s="20"/>
      <c r="I15" s="20"/>
      <c r="J15" s="25"/>
      <c r="K15"/>
      <c r="L15" s="8"/>
    </row>
    <row r="16" spans="1:12" ht="15" x14ac:dyDescent="0.25">
      <c r="A16" s="227" t="s">
        <v>245</v>
      </c>
      <c r="B16" s="228"/>
      <c r="C16" s="8"/>
      <c r="D16" s="27" t="s">
        <v>20</v>
      </c>
      <c r="E16" s="28"/>
      <c r="F16" s="79"/>
      <c r="H16" s="26" t="s">
        <v>21</v>
      </c>
      <c r="I16" s="29"/>
      <c r="J16" s="73"/>
      <c r="K16"/>
      <c r="L16" s="8"/>
    </row>
    <row r="17" spans="1:14" ht="2.25" customHeight="1" x14ac:dyDescent="0.25">
      <c r="A17" s="9"/>
      <c r="B17" s="9"/>
      <c r="D17" s="22"/>
      <c r="E17" s="23"/>
      <c r="F17" s="23"/>
      <c r="G17" s="23"/>
      <c r="H17" s="30"/>
      <c r="I17" s="30"/>
      <c r="J17" s="24"/>
      <c r="K17"/>
      <c r="L17" s="8"/>
      <c r="N17" s="1" t="s">
        <v>24</v>
      </c>
    </row>
    <row r="18" spans="1:14" ht="4.5" customHeight="1" x14ac:dyDescent="0.25">
      <c r="A18" s="7"/>
      <c r="B18" s="7"/>
      <c r="C18" s="7"/>
      <c r="D18" s="33"/>
      <c r="E18" s="11"/>
      <c r="F18" s="11"/>
      <c r="G18" s="34"/>
      <c r="H18"/>
      <c r="I18"/>
      <c r="J18"/>
      <c r="K18"/>
      <c r="L18" s="8"/>
    </row>
    <row r="19" spans="1:14" ht="13.8" x14ac:dyDescent="0.25">
      <c r="A19" s="235" t="s">
        <v>187</v>
      </c>
      <c r="B19" s="282"/>
      <c r="C19" s="282"/>
      <c r="D19" s="282"/>
      <c r="E19" s="282"/>
      <c r="F19" s="282"/>
      <c r="G19" s="282"/>
      <c r="H19" s="282"/>
      <c r="I19" s="236"/>
      <c r="J19" s="133" t="s">
        <v>25</v>
      </c>
      <c r="K19" s="8"/>
    </row>
    <row r="20" spans="1:14" s="72" customFormat="1" ht="15" x14ac:dyDescent="0.25">
      <c r="A20" s="130" t="s">
        <v>269</v>
      </c>
      <c r="B20" s="131"/>
      <c r="C20" s="131"/>
      <c r="D20" s="131"/>
      <c r="E20" s="131"/>
      <c r="F20" s="131"/>
      <c r="G20" s="131"/>
      <c r="H20" s="131"/>
      <c r="I20" s="132"/>
      <c r="J20" s="129" t="s">
        <v>246</v>
      </c>
      <c r="K20" s="71"/>
    </row>
    <row r="21" spans="1:14" ht="13.5" customHeight="1" thickBot="1" x14ac:dyDescent="0.3">
      <c r="A21" s="15"/>
      <c r="B21" s="15"/>
      <c r="C21"/>
      <c r="D21" s="16"/>
      <c r="E21" s="16"/>
      <c r="F21" s="16"/>
      <c r="G21" s="16"/>
      <c r="H21" s="16"/>
      <c r="I21" s="16"/>
      <c r="J21"/>
      <c r="K21"/>
      <c r="L21" s="8"/>
    </row>
    <row r="22" spans="1:14" s="117" customFormat="1" ht="33" customHeight="1" x14ac:dyDescent="0.25">
      <c r="A22" s="274"/>
      <c r="B22" s="275"/>
      <c r="C22" s="36"/>
      <c r="D22" s="115"/>
      <c r="E22" s="112" t="s">
        <v>57</v>
      </c>
      <c r="F22" s="113" t="s">
        <v>58</v>
      </c>
      <c r="G22" s="114" t="s">
        <v>59</v>
      </c>
      <c r="H22" s="116"/>
      <c r="J22" s="118"/>
      <c r="K22" s="118"/>
      <c r="L22" s="116"/>
    </row>
    <row r="23" spans="1:14" s="125" customFormat="1" ht="18" thickBot="1" x14ac:dyDescent="0.35">
      <c r="A23" s="119"/>
      <c r="B23" s="119"/>
      <c r="C23" s="120"/>
      <c r="D23" s="120"/>
      <c r="E23" s="121">
        <v>40</v>
      </c>
      <c r="F23" s="122">
        <v>38</v>
      </c>
      <c r="G23" s="123" t="e">
        <f>F27/F34</f>
        <v>#DIV/0!</v>
      </c>
      <c r="H23" s="124"/>
      <c r="J23" s="126"/>
      <c r="K23" s="126"/>
      <c r="L23" s="124"/>
    </row>
    <row r="24" spans="1:14" x14ac:dyDescent="0.25">
      <c r="A24" s="35"/>
      <c r="B24" s="16"/>
      <c r="C24" s="16"/>
      <c r="D24" s="16"/>
      <c r="E24" s="16"/>
      <c r="F24" s="16"/>
      <c r="G24" s="16"/>
      <c r="H24"/>
      <c r="I24"/>
      <c r="J24" s="8"/>
    </row>
    <row r="25" spans="1:14" ht="13.8" thickBot="1" x14ac:dyDescent="0.3">
      <c r="A25" s="9"/>
      <c r="B25" s="139" t="s">
        <v>156</v>
      </c>
      <c r="C25" s="139" t="s">
        <v>4</v>
      </c>
      <c r="D25" s="140"/>
      <c r="E25" s="141"/>
      <c r="F25"/>
      <c r="G25" s="11"/>
      <c r="H25" s="9"/>
      <c r="I25" s="9"/>
      <c r="J25" s="9"/>
    </row>
    <row r="26" spans="1:14" ht="18" thickBot="1" x14ac:dyDescent="0.35">
      <c r="A26" s="9"/>
      <c r="B26" s="224" t="s">
        <v>231</v>
      </c>
      <c r="C26" s="211" t="s">
        <v>26</v>
      </c>
      <c r="D26" s="212" t="s">
        <v>27</v>
      </c>
      <c r="E26" s="211" t="s">
        <v>155</v>
      </c>
      <c r="F26"/>
      <c r="G26" s="33"/>
      <c r="H26" s="36"/>
      <c r="I26" s="36"/>
    </row>
    <row r="27" spans="1:14" ht="15.6" x14ac:dyDescent="0.3">
      <c r="A27" s="9"/>
      <c r="B27" s="192" t="s">
        <v>15</v>
      </c>
      <c r="C27" s="213">
        <v>0</v>
      </c>
      <c r="D27" s="191">
        <v>0</v>
      </c>
      <c r="E27" s="202">
        <v>0</v>
      </c>
      <c r="F27"/>
      <c r="G27" s="107" t="str">
        <f t="shared" ref="G27:G33" si="0">IF(ISERROR((F27)/$F$34),"0",(F27)/$F$34)</f>
        <v>0</v>
      </c>
      <c r="H27" s="99"/>
      <c r="I27" s="31"/>
    </row>
    <row r="28" spans="1:14" ht="15.6" x14ac:dyDescent="0.3">
      <c r="A28" s="9"/>
      <c r="B28" s="193" t="s">
        <v>16</v>
      </c>
      <c r="C28" s="214">
        <v>0</v>
      </c>
      <c r="D28" s="197">
        <v>0</v>
      </c>
      <c r="E28" s="203">
        <v>0</v>
      </c>
      <c r="F28"/>
      <c r="G28" s="108" t="str">
        <f t="shared" si="0"/>
        <v>0</v>
      </c>
      <c r="H28" s="31"/>
      <c r="I28" s="31"/>
    </row>
    <row r="29" spans="1:14" ht="15.6" x14ac:dyDescent="0.3">
      <c r="A29" s="9"/>
      <c r="B29" s="194" t="s">
        <v>19</v>
      </c>
      <c r="C29" s="218">
        <v>0</v>
      </c>
      <c r="D29" s="198">
        <v>0</v>
      </c>
      <c r="E29" s="204">
        <v>0</v>
      </c>
      <c r="F29"/>
      <c r="G29" s="109" t="str">
        <f t="shared" si="0"/>
        <v>0</v>
      </c>
      <c r="H29" s="31"/>
      <c r="I29" s="31"/>
    </row>
    <row r="30" spans="1:14" ht="15.6" x14ac:dyDescent="0.3">
      <c r="A30" s="9"/>
      <c r="B30" s="195" t="s">
        <v>17</v>
      </c>
      <c r="C30" s="217">
        <v>17</v>
      </c>
      <c r="D30" s="199">
        <v>21</v>
      </c>
      <c r="E30" s="205">
        <v>38</v>
      </c>
      <c r="F30"/>
      <c r="G30" s="110" t="str">
        <f t="shared" si="0"/>
        <v>0</v>
      </c>
      <c r="H30" s="31"/>
      <c r="I30" s="31"/>
    </row>
    <row r="31" spans="1:14" ht="15.6" x14ac:dyDescent="0.3">
      <c r="A31" s="9"/>
      <c r="B31" s="196" t="s">
        <v>63</v>
      </c>
      <c r="C31" s="215">
        <v>0</v>
      </c>
      <c r="D31" s="200">
        <v>0</v>
      </c>
      <c r="E31" s="219">
        <v>0</v>
      </c>
      <c r="F31"/>
      <c r="G31" s="111" t="str">
        <f t="shared" si="0"/>
        <v>0</v>
      </c>
      <c r="H31" s="31"/>
      <c r="I31" s="31"/>
    </row>
    <row r="32" spans="1:14" ht="15.6" x14ac:dyDescent="0.3">
      <c r="A32" s="9"/>
      <c r="B32" s="220" t="s">
        <v>221</v>
      </c>
      <c r="C32" s="221">
        <v>0</v>
      </c>
      <c r="D32" s="222">
        <v>0</v>
      </c>
      <c r="E32" s="223">
        <v>0</v>
      </c>
      <c r="F32"/>
      <c r="G32" s="127" t="str">
        <f t="shared" si="0"/>
        <v>0</v>
      </c>
      <c r="H32" s="31"/>
      <c r="I32" s="31"/>
    </row>
    <row r="33" spans="1:10" ht="16.2" thickBot="1" x14ac:dyDescent="0.35">
      <c r="A33" s="9"/>
      <c r="B33" s="190" t="s">
        <v>234</v>
      </c>
      <c r="C33" s="216">
        <v>0</v>
      </c>
      <c r="D33" s="201">
        <v>0</v>
      </c>
      <c r="E33" s="206">
        <v>0</v>
      </c>
      <c r="F33"/>
      <c r="G33" s="136" t="str">
        <f t="shared" si="0"/>
        <v>0</v>
      </c>
      <c r="H33" s="32"/>
      <c r="I33" s="128"/>
    </row>
    <row r="34" spans="1:10" ht="18" thickBot="1" x14ac:dyDescent="0.35">
      <c r="A34" s="9"/>
      <c r="B34" s="210" t="s">
        <v>155</v>
      </c>
      <c r="C34" s="207">
        <v>17</v>
      </c>
      <c r="D34" s="208">
        <v>21</v>
      </c>
      <c r="E34" s="209">
        <v>38</v>
      </c>
      <c r="F34"/>
      <c r="G34"/>
      <c r="H34" s="32"/>
      <c r="I34" s="32"/>
      <c r="J34" s="8"/>
    </row>
    <row r="35" spans="1:10" x14ac:dyDescent="0.25">
      <c r="A35" s="9"/>
      <c r="B35"/>
      <c r="C35"/>
      <c r="D35"/>
      <c r="E35"/>
      <c r="F35"/>
      <c r="G35"/>
      <c r="H35" s="32"/>
      <c r="I35" s="32"/>
      <c r="J35" s="8"/>
    </row>
    <row r="36" spans="1:10" x14ac:dyDescent="0.25">
      <c r="A36" s="7"/>
      <c r="B36" s="7"/>
      <c r="C36" s="7"/>
      <c r="D36" s="7"/>
      <c r="E36" s="7"/>
      <c r="F36" s="7"/>
      <c r="G36" s="7"/>
      <c r="H36" s="66"/>
      <c r="I36" s="66"/>
      <c r="J36" s="66"/>
    </row>
    <row r="37" spans="1:10" x14ac:dyDescent="0.25">
      <c r="A37" s="7"/>
      <c r="B37" s="7"/>
      <c r="C37" s="7"/>
      <c r="D37" s="7"/>
      <c r="E37" s="7"/>
      <c r="F37" s="7"/>
      <c r="G37" s="7"/>
      <c r="H37" s="66"/>
      <c r="I37" s="66"/>
      <c r="J37" s="66"/>
    </row>
    <row r="38" spans="1:10" x14ac:dyDescent="0.25">
      <c r="A38" s="7"/>
      <c r="B38" s="7"/>
      <c r="C38" s="7"/>
      <c r="D38" s="7"/>
      <c r="E38" s="7"/>
      <c r="F38" s="7"/>
      <c r="G38" s="7"/>
      <c r="H38" s="66"/>
      <c r="I38" s="66"/>
      <c r="J38" s="66"/>
    </row>
    <row r="39" spans="1:10" x14ac:dyDescent="0.25">
      <c r="A39" s="7"/>
      <c r="B39" s="7"/>
      <c r="C39" s="7"/>
      <c r="D39" s="7"/>
      <c r="E39" s="7"/>
      <c r="F39" s="7"/>
      <c r="G39" s="7"/>
      <c r="H39" s="66"/>
      <c r="I39" s="66"/>
      <c r="J39" s="66"/>
    </row>
    <row r="40" spans="1:10" x14ac:dyDescent="0.25">
      <c r="A40" s="7"/>
      <c r="B40" s="7"/>
      <c r="C40" s="7"/>
      <c r="D40" s="7"/>
      <c r="E40" s="7"/>
      <c r="F40" s="7"/>
      <c r="G40" s="7"/>
      <c r="H40" s="66"/>
      <c r="I40" s="66"/>
      <c r="J40" s="66"/>
    </row>
    <row r="41" spans="1:10" x14ac:dyDescent="0.25">
      <c r="A41" s="7"/>
      <c r="B41" s="7"/>
      <c r="C41" s="7"/>
      <c r="D41" s="7"/>
      <c r="E41" s="7"/>
      <c r="F41" s="7"/>
      <c r="G41" s="7"/>
      <c r="H41" s="66"/>
      <c r="I41" s="66"/>
      <c r="J41" s="66"/>
    </row>
    <row r="42" spans="1:10" x14ac:dyDescent="0.25">
      <c r="A42" s="7"/>
      <c r="B42" s="7"/>
      <c r="C42" s="7"/>
      <c r="D42" s="7"/>
      <c r="E42" s="7"/>
      <c r="F42" s="7"/>
      <c r="G42" s="7"/>
      <c r="H42" s="66"/>
      <c r="I42" s="66"/>
      <c r="J42" s="66"/>
    </row>
    <row r="43" spans="1:10" x14ac:dyDescent="0.25">
      <c r="A43" s="7"/>
      <c r="B43" s="7"/>
      <c r="C43" s="7"/>
      <c r="D43" s="7"/>
      <c r="E43" s="7"/>
      <c r="F43" s="7"/>
      <c r="G43" s="7"/>
      <c r="H43" s="66"/>
      <c r="I43" s="66"/>
      <c r="J43" s="66"/>
    </row>
    <row r="44" spans="1:10" x14ac:dyDescent="0.25">
      <c r="A44" s="7"/>
      <c r="B44" s="7"/>
      <c r="C44" s="7"/>
      <c r="D44" s="7"/>
      <c r="E44" s="7"/>
      <c r="F44" s="7"/>
      <c r="G44" s="7"/>
      <c r="H44" s="66"/>
      <c r="I44" s="66"/>
      <c r="J44" s="66"/>
    </row>
    <row r="45" spans="1:10" x14ac:dyDescent="0.25">
      <c r="A45" s="7"/>
      <c r="B45" s="7"/>
      <c r="C45" s="7"/>
      <c r="D45" s="7"/>
      <c r="E45" s="7"/>
      <c r="F45" s="7"/>
      <c r="G45" s="7"/>
      <c r="H45" s="66"/>
      <c r="I45" s="66"/>
      <c r="J45" s="66"/>
    </row>
    <row r="46" spans="1:10" x14ac:dyDescent="0.25">
      <c r="A46" s="7"/>
      <c r="B46" s="7"/>
      <c r="C46" s="7"/>
      <c r="D46" s="7"/>
      <c r="E46" s="7"/>
      <c r="F46" s="7"/>
      <c r="G46" s="7"/>
      <c r="H46" s="66"/>
      <c r="I46" s="66"/>
      <c r="J46" s="66"/>
    </row>
    <row r="47" spans="1:10" x14ac:dyDescent="0.25">
      <c r="A47" s="7"/>
      <c r="B47" s="7"/>
      <c r="C47" s="7"/>
      <c r="D47" s="7"/>
      <c r="E47" s="7"/>
      <c r="F47" s="7"/>
      <c r="G47" s="7"/>
      <c r="H47" s="66"/>
      <c r="I47" s="66"/>
      <c r="J47" s="66"/>
    </row>
    <row r="48" spans="1:10" x14ac:dyDescent="0.25">
      <c r="A48" s="7"/>
      <c r="B48" s="7"/>
      <c r="C48" s="7"/>
      <c r="D48" s="7"/>
      <c r="E48" s="7"/>
      <c r="F48" s="7"/>
      <c r="G48" s="7"/>
      <c r="H48" s="66"/>
      <c r="I48" s="66"/>
      <c r="J48" s="66"/>
    </row>
    <row r="49" spans="1:10" x14ac:dyDescent="0.25">
      <c r="A49" s="7"/>
      <c r="B49" s="7"/>
      <c r="C49" s="7"/>
      <c r="D49" s="7"/>
      <c r="E49" s="7"/>
      <c r="F49" s="7"/>
      <c r="G49" s="7"/>
      <c r="H49" s="66"/>
      <c r="I49" s="66"/>
      <c r="J49" s="66"/>
    </row>
    <row r="50" spans="1:10" x14ac:dyDescent="0.25">
      <c r="A50" s="7"/>
      <c r="B50" s="7"/>
      <c r="C50" s="7"/>
      <c r="D50" s="7"/>
      <c r="E50" s="7"/>
      <c r="F50" s="7"/>
      <c r="G50" s="7"/>
      <c r="H50" s="66"/>
      <c r="I50" s="66"/>
      <c r="J50" s="66"/>
    </row>
    <row r="51" spans="1:10" x14ac:dyDescent="0.25">
      <c r="A51" s="7"/>
      <c r="B51" s="7"/>
      <c r="C51" s="7"/>
      <c r="D51" s="7"/>
      <c r="E51" s="7"/>
      <c r="F51" s="7"/>
      <c r="G51" s="7"/>
      <c r="H51" s="66"/>
      <c r="I51" s="66"/>
      <c r="J51" s="66"/>
    </row>
    <row r="52" spans="1:10" x14ac:dyDescent="0.25">
      <c r="A52" s="7"/>
      <c r="B52" s="7"/>
      <c r="C52" s="7"/>
      <c r="D52" s="7"/>
      <c r="E52" s="7"/>
      <c r="F52" s="7"/>
      <c r="G52" s="7"/>
      <c r="H52" s="66"/>
      <c r="I52" s="66"/>
      <c r="J52" s="66"/>
    </row>
    <row r="53" spans="1:10" x14ac:dyDescent="0.25">
      <c r="A53" s="7"/>
      <c r="B53" s="7"/>
      <c r="C53" s="7"/>
      <c r="D53" s="7"/>
      <c r="E53" s="7"/>
      <c r="F53" s="7"/>
      <c r="G53" s="7"/>
      <c r="H53" s="66"/>
      <c r="I53" s="66"/>
      <c r="J53" s="66"/>
    </row>
    <row r="54" spans="1:10" x14ac:dyDescent="0.25">
      <c r="A54" s="7"/>
      <c r="B54" s="7"/>
      <c r="C54" s="7"/>
      <c r="D54" s="7"/>
      <c r="E54" s="7"/>
      <c r="F54" s="7"/>
      <c r="G54" s="7"/>
      <c r="H54" s="66"/>
      <c r="I54" s="66"/>
      <c r="J54" s="66"/>
    </row>
    <row r="55" spans="1:10" x14ac:dyDescent="0.25">
      <c r="A55" s="7"/>
      <c r="B55" s="7"/>
      <c r="C55" s="7"/>
      <c r="D55" s="7"/>
      <c r="E55" s="7"/>
      <c r="F55" s="7"/>
      <c r="G55" s="7"/>
      <c r="H55" s="66"/>
      <c r="I55" s="66"/>
      <c r="J55" s="66"/>
    </row>
    <row r="56" spans="1:10" x14ac:dyDescent="0.25">
      <c r="A56" s="7"/>
      <c r="B56" s="7"/>
      <c r="C56" s="7"/>
      <c r="D56" s="7"/>
      <c r="E56" s="7"/>
      <c r="F56" s="7"/>
      <c r="G56" s="7"/>
      <c r="H56" s="66"/>
      <c r="I56" s="66"/>
      <c r="J56" s="66"/>
    </row>
    <row r="57" spans="1:10" x14ac:dyDescent="0.25">
      <c r="A57" s="7"/>
      <c r="B57" s="7"/>
      <c r="C57" s="7"/>
      <c r="D57" s="7"/>
      <c r="E57" s="7"/>
      <c r="F57" s="7"/>
      <c r="G57" s="7"/>
      <c r="H57" s="66"/>
      <c r="I57" s="66"/>
      <c r="J57" s="66"/>
    </row>
    <row r="58" spans="1:10" x14ac:dyDescent="0.25">
      <c r="A58" s="7"/>
      <c r="B58" s="7"/>
      <c r="C58" s="7"/>
      <c r="D58" s="7"/>
      <c r="E58" s="7"/>
      <c r="F58" s="7"/>
      <c r="G58" s="7"/>
      <c r="H58" s="66"/>
      <c r="I58" s="66"/>
      <c r="J58" s="66"/>
    </row>
    <row r="59" spans="1:10" x14ac:dyDescent="0.25">
      <c r="A59" s="7"/>
      <c r="B59" s="7"/>
      <c r="C59" s="7"/>
      <c r="D59" s="7"/>
      <c r="E59" s="7"/>
      <c r="F59" s="7"/>
      <c r="G59" s="7"/>
      <c r="H59" s="66"/>
      <c r="I59" s="66"/>
      <c r="J59" s="66"/>
    </row>
    <row r="60" spans="1:10" x14ac:dyDescent="0.25">
      <c r="A60" s="7"/>
      <c r="B60" s="7"/>
      <c r="C60" s="7"/>
      <c r="D60" s="7"/>
      <c r="E60" s="7"/>
      <c r="F60" s="7"/>
      <c r="G60" s="7"/>
      <c r="H60" s="66"/>
      <c r="I60" s="66"/>
      <c r="J60" s="66"/>
    </row>
    <row r="61" spans="1:10" x14ac:dyDescent="0.25">
      <c r="A61" s="7"/>
      <c r="B61" s="7"/>
      <c r="C61" s="7"/>
      <c r="D61" s="7"/>
      <c r="E61" s="7"/>
      <c r="F61" s="7"/>
      <c r="G61" s="7"/>
      <c r="H61" s="66"/>
      <c r="I61" s="66"/>
      <c r="J61" s="66"/>
    </row>
    <row r="62" spans="1:10" x14ac:dyDescent="0.25">
      <c r="A62" s="7"/>
      <c r="B62" s="7"/>
      <c r="C62" s="7"/>
      <c r="D62" s="7"/>
      <c r="E62" s="7"/>
      <c r="F62" s="7"/>
      <c r="G62" s="7"/>
      <c r="H62" s="66"/>
      <c r="I62" s="66"/>
      <c r="J62" s="66"/>
    </row>
    <row r="63" spans="1:10" x14ac:dyDescent="0.25">
      <c r="A63" s="7"/>
      <c r="B63" s="7"/>
      <c r="C63" s="7"/>
      <c r="D63" s="7"/>
      <c r="E63" s="7"/>
      <c r="F63" s="7"/>
      <c r="G63" s="7"/>
      <c r="H63" s="66"/>
      <c r="I63" s="66"/>
      <c r="J63" s="66"/>
    </row>
    <row r="64" spans="1:10" x14ac:dyDescent="0.25">
      <c r="A64" s="7"/>
      <c r="B64" s="7"/>
      <c r="C64" s="7"/>
      <c r="D64" s="7"/>
      <c r="E64" s="7"/>
      <c r="F64" s="7"/>
      <c r="G64" s="7"/>
      <c r="H64" s="66"/>
      <c r="I64" s="66"/>
      <c r="J64" s="66"/>
    </row>
    <row r="65" spans="1:11" x14ac:dyDescent="0.25">
      <c r="A65" s="10" t="s">
        <v>107</v>
      </c>
      <c r="B65" s="7"/>
      <c r="C65" s="7"/>
      <c r="D65" s="7"/>
      <c r="E65" s="7"/>
      <c r="F65" s="7"/>
      <c r="G65" s="7"/>
      <c r="H65" s="7"/>
      <c r="I65" s="7"/>
      <c r="J65" s="7"/>
    </row>
    <row r="66" spans="1:11" x14ac:dyDescent="0.25">
      <c r="A66" s="259" t="s">
        <v>10</v>
      </c>
      <c r="B66" s="260"/>
      <c r="C66" s="260"/>
      <c r="D66" s="260"/>
      <c r="E66" s="260"/>
      <c r="F66" s="260"/>
      <c r="G66" s="260"/>
      <c r="H66" s="260"/>
      <c r="I66" s="260"/>
      <c r="J66" s="261"/>
      <c r="K66" s="8"/>
    </row>
    <row r="67" spans="1:11" x14ac:dyDescent="0.25">
      <c r="A67" s="262"/>
      <c r="B67" s="263"/>
      <c r="C67" s="263"/>
      <c r="D67" s="263"/>
      <c r="E67" s="263"/>
      <c r="F67" s="263"/>
      <c r="G67" s="263"/>
      <c r="H67" s="263"/>
      <c r="I67" s="263"/>
      <c r="J67" s="264"/>
      <c r="K67" s="8"/>
    </row>
    <row r="68" spans="1:11" x14ac:dyDescent="0.25">
      <c r="A68" s="243"/>
      <c r="B68" s="244"/>
      <c r="C68" s="244"/>
      <c r="D68" s="244"/>
      <c r="E68" s="244"/>
      <c r="F68" s="244"/>
      <c r="G68" s="244"/>
      <c r="H68" s="244"/>
      <c r="I68" s="244"/>
      <c r="J68" s="245"/>
      <c r="K68" s="8"/>
    </row>
    <row r="69" spans="1:11" x14ac:dyDescent="0.25">
      <c r="A69" s="240"/>
      <c r="B69" s="241"/>
      <c r="C69" s="241"/>
      <c r="D69" s="241"/>
      <c r="E69" s="241"/>
      <c r="F69" s="241"/>
      <c r="G69" s="241"/>
      <c r="H69" s="241"/>
      <c r="I69" s="241"/>
      <c r="J69" s="242"/>
      <c r="K69" s="8"/>
    </row>
    <row r="70" spans="1:11" x14ac:dyDescent="0.25">
      <c r="A70" s="9"/>
      <c r="B70" s="9"/>
      <c r="C70" s="9"/>
      <c r="D70" s="9"/>
      <c r="E70" s="9"/>
      <c r="F70" s="9"/>
      <c r="G70" s="9"/>
      <c r="H70" s="9"/>
      <c r="I70" s="9"/>
      <c r="J70" s="9"/>
    </row>
    <row r="71" spans="1:11" x14ac:dyDescent="0.25">
      <c r="A71" s="11"/>
      <c r="B71" s="11"/>
      <c r="C71" s="11"/>
      <c r="D71" s="11"/>
      <c r="E71" s="11"/>
      <c r="F71" s="11"/>
      <c r="G71" s="11"/>
      <c r="H71" s="11"/>
      <c r="I71" s="11"/>
      <c r="J71" s="11"/>
    </row>
    <row r="72" spans="1:11" x14ac:dyDescent="0.25">
      <c r="A72" s="10" t="s">
        <v>6</v>
      </c>
      <c r="B72" s="7"/>
      <c r="C72" s="7"/>
      <c r="D72" s="7"/>
      <c r="E72" s="7"/>
      <c r="F72" s="7"/>
      <c r="G72" s="7"/>
      <c r="H72" s="7"/>
      <c r="I72" s="7"/>
      <c r="J72" s="7"/>
    </row>
    <row r="73" spans="1:11" x14ac:dyDescent="0.25">
      <c r="A73" s="256"/>
      <c r="B73" s="257"/>
      <c r="C73" s="257"/>
      <c r="D73" s="257"/>
      <c r="E73" s="257"/>
      <c r="F73" s="257"/>
      <c r="G73" s="257"/>
      <c r="H73" s="257"/>
      <c r="I73" s="257"/>
      <c r="J73" s="258"/>
      <c r="K73" s="8"/>
    </row>
    <row r="74" spans="1:11" x14ac:dyDescent="0.25">
      <c r="A74" s="243"/>
      <c r="B74" s="244"/>
      <c r="C74" s="244"/>
      <c r="D74" s="244"/>
      <c r="E74" s="244"/>
      <c r="F74" s="244"/>
      <c r="G74" s="244"/>
      <c r="H74" s="244"/>
      <c r="I74" s="244"/>
      <c r="J74" s="245"/>
      <c r="K74" s="8"/>
    </row>
    <row r="75" spans="1:11" x14ac:dyDescent="0.25">
      <c r="A75" s="243"/>
      <c r="B75" s="244"/>
      <c r="C75" s="244"/>
      <c r="D75" s="244"/>
      <c r="E75" s="244"/>
      <c r="F75" s="244"/>
      <c r="G75" s="244"/>
      <c r="H75" s="244"/>
      <c r="I75" s="244"/>
      <c r="J75" s="245"/>
      <c r="K75" s="8"/>
    </row>
    <row r="76" spans="1:11" x14ac:dyDescent="0.25">
      <c r="A76" s="240"/>
      <c r="B76" s="241"/>
      <c r="C76" s="241"/>
      <c r="D76" s="241"/>
      <c r="E76" s="241"/>
      <c r="F76" s="241"/>
      <c r="G76" s="241"/>
      <c r="H76" s="241"/>
      <c r="I76" s="241"/>
      <c r="J76" s="242"/>
      <c r="K76" s="8"/>
    </row>
    <row r="77" spans="1:11" x14ac:dyDescent="0.25">
      <c r="A77" s="18"/>
      <c r="B77" s="18"/>
      <c r="C77" s="18"/>
      <c r="D77" s="18"/>
      <c r="E77" s="18"/>
      <c r="F77" s="18"/>
      <c r="G77" s="18"/>
      <c r="H77" s="18"/>
      <c r="I77" s="18"/>
      <c r="J77" s="18"/>
      <c r="K77" s="8"/>
    </row>
    <row r="78" spans="1:11" x14ac:dyDescent="0.25">
      <c r="A78" s="9"/>
      <c r="B78" s="9"/>
      <c r="C78" s="9"/>
      <c r="D78" s="9"/>
      <c r="E78" s="9"/>
      <c r="F78" s="11"/>
      <c r="G78" s="11"/>
      <c r="H78" s="11"/>
      <c r="I78" s="11"/>
      <c r="J78" s="11"/>
    </row>
    <row r="79" spans="1:11" x14ac:dyDescent="0.25">
      <c r="A79" s="5" t="s">
        <v>12</v>
      </c>
      <c r="F79" s="7"/>
      <c r="G79" s="7"/>
      <c r="H79" s="7"/>
      <c r="I79" s="7"/>
      <c r="J79" s="7"/>
    </row>
    <row r="80" spans="1:11" ht="13.8" x14ac:dyDescent="0.25">
      <c r="A80" s="134" t="s">
        <v>9</v>
      </c>
      <c r="B80" s="134" t="s">
        <v>7</v>
      </c>
      <c r="C80" s="246" t="s">
        <v>8</v>
      </c>
      <c r="D80" s="247"/>
      <c r="E80" s="248"/>
      <c r="F80" s="246" t="s">
        <v>5</v>
      </c>
      <c r="G80" s="247"/>
      <c r="H80" s="247"/>
      <c r="I80" s="247"/>
      <c r="J80" s="248"/>
      <c r="K80" s="8"/>
    </row>
    <row r="81" spans="1:11" x14ac:dyDescent="0.25">
      <c r="A81" s="38"/>
      <c r="B81" s="39"/>
      <c r="C81" s="237"/>
      <c r="D81" s="238"/>
      <c r="E81" s="239"/>
      <c r="F81" s="237"/>
      <c r="G81" s="238"/>
      <c r="H81" s="238"/>
      <c r="I81" s="238"/>
      <c r="J81" s="239"/>
      <c r="K81" s="8"/>
    </row>
    <row r="82" spans="1:11" x14ac:dyDescent="0.25">
      <c r="A82" s="40"/>
      <c r="B82" s="40"/>
      <c r="C82" s="237"/>
      <c r="D82" s="238"/>
      <c r="E82" s="239"/>
      <c r="F82" s="237"/>
      <c r="G82" s="238"/>
      <c r="H82" s="238"/>
      <c r="I82" s="238"/>
      <c r="J82" s="239"/>
      <c r="K82" s="8"/>
    </row>
    <row r="83" spans="1:11" x14ac:dyDescent="0.25">
      <c r="A83" s="40"/>
      <c r="B83" s="40"/>
      <c r="C83" s="237"/>
      <c r="D83" s="238"/>
      <c r="E83" s="239"/>
      <c r="F83" s="237"/>
      <c r="G83" s="238"/>
      <c r="H83" s="238"/>
      <c r="I83" s="238"/>
      <c r="J83" s="239"/>
      <c r="K83" s="8"/>
    </row>
    <row r="84" spans="1:11" x14ac:dyDescent="0.25">
      <c r="A84" s="40"/>
      <c r="B84" s="40"/>
      <c r="C84" s="237"/>
      <c r="D84" s="238"/>
      <c r="E84" s="239"/>
      <c r="F84" s="237"/>
      <c r="G84" s="238"/>
      <c r="H84" s="238"/>
      <c r="I84" s="238"/>
      <c r="J84" s="239"/>
      <c r="K84" s="8"/>
    </row>
    <row r="85" spans="1:11" x14ac:dyDescent="0.25">
      <c r="F85" s="9"/>
      <c r="G85" s="9"/>
      <c r="H85" s="9"/>
      <c r="I85" s="9"/>
      <c r="J85" s="9"/>
    </row>
  </sheetData>
  <sheetProtection formatCells="0" formatRows="0"/>
  <protectedRanges>
    <protectedRange sqref="A81:IV132" name="Rango2"/>
    <protectedRange sqref="C1 A6 F6 A8 D8 F8:G8 A16 F16 J16 A20 J20 A66:A69 A73:A76 I1" name="Rango1"/>
  </protectedRanges>
  <dataConsolidate/>
  <mergeCells count="35">
    <mergeCell ref="F6:J6"/>
    <mergeCell ref="I1:J3"/>
    <mergeCell ref="C1:H3"/>
    <mergeCell ref="A73:J73"/>
    <mergeCell ref="A66:J66"/>
    <mergeCell ref="A67:J67"/>
    <mergeCell ref="A68:J68"/>
    <mergeCell ref="A1:B3"/>
    <mergeCell ref="A5:E5"/>
    <mergeCell ref="A6:E6"/>
    <mergeCell ref="F5:J5"/>
    <mergeCell ref="A22:B22"/>
    <mergeCell ref="D7:E7"/>
    <mergeCell ref="A7:C7"/>
    <mergeCell ref="A8:C8"/>
    <mergeCell ref="A19:I19"/>
    <mergeCell ref="C84:E84"/>
    <mergeCell ref="C82:E82"/>
    <mergeCell ref="C83:E83"/>
    <mergeCell ref="A69:J69"/>
    <mergeCell ref="C81:E81"/>
    <mergeCell ref="A74:J74"/>
    <mergeCell ref="A75:J75"/>
    <mergeCell ref="A76:J76"/>
    <mergeCell ref="C80:E80"/>
    <mergeCell ref="F83:J83"/>
    <mergeCell ref="F84:J84"/>
    <mergeCell ref="F80:J80"/>
    <mergeCell ref="F81:J81"/>
    <mergeCell ref="F82:J82"/>
    <mergeCell ref="D8:E8"/>
    <mergeCell ref="A16:B16"/>
    <mergeCell ref="G7:J7"/>
    <mergeCell ref="G8:J8"/>
    <mergeCell ref="A14:B14"/>
  </mergeCells>
  <phoneticPr fontId="0" type="noConversion"/>
  <conditionalFormatting sqref="B27:B31">
    <cfRule type="cellIs" dxfId="10" priority="1" operator="equal">
      <formula>"Caso Erróneo"</formula>
    </cfRule>
    <cfRule type="cellIs" dxfId="9" priority="2" operator="equal">
      <formula>"En Espera"</formula>
    </cfRule>
    <cfRule type="cellIs" dxfId="8" priority="3" stopIfTrue="1" operator="equal">
      <formula>"Satisfactorio"</formula>
    </cfRule>
    <cfRule type="cellIs" dxfId="7" priority="4" stopIfTrue="1" operator="equal">
      <formula>"En curso"</formula>
    </cfRule>
    <cfRule type="cellIs" dxfId="6" priority="5" stopIfTrue="1" operator="equal">
      <formula>"Insatisfactorio"</formula>
    </cfRule>
  </conditionalFormatting>
  <dataValidations count="1">
    <dataValidation type="list" allowBlank="1" showInputMessage="1" showErrorMessage="1" sqref="A16:B16" xr:uid="{00000000-0002-0000-0000-000000000000}">
      <formula1>IdFun</formula1>
    </dataValidation>
  </dataValidations>
  <pageMargins left="0.27" right="0.75" top="0.27" bottom="0.31" header="0" footer="0"/>
  <pageSetup paperSize="9" scale="85" fitToHeight="50" orientation="landscape" horizontalDpi="200" verticalDpi="200" r:id="rId2"/>
  <headerFooter alignWithMargins="0"/>
  <drawing r:id="rId3"/>
  <legacyDrawing r:id="rId4"/>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Hoja1">
    <pageSetUpPr fitToPage="1"/>
  </sheetPr>
  <dimension ref="A1:R82"/>
  <sheetViews>
    <sheetView showGridLines="0" tabSelected="1" topLeftCell="A14" zoomScale="11" zoomScaleNormal="55" workbookViewId="0">
      <selection activeCell="P82" sqref="P82"/>
    </sheetView>
  </sheetViews>
  <sheetFormatPr baseColWidth="10" defaultColWidth="11.44140625" defaultRowHeight="18" x14ac:dyDescent="0.35"/>
  <cols>
    <col min="1" max="1" width="12.44140625" style="143" customWidth="1"/>
    <col min="2" max="2" width="13.44140625" style="189" customWidth="1"/>
    <col min="3" max="3" width="16.109375" style="171" customWidth="1"/>
    <col min="4" max="4" width="20.109375" style="143" customWidth="1"/>
    <col min="5" max="5" width="75.33203125" style="143" customWidth="1"/>
    <col min="6" max="6" width="80.33203125" style="143" customWidth="1"/>
    <col min="7" max="7" width="25.44140625" style="143" customWidth="1"/>
    <col min="8" max="8" width="19.5546875" style="143" customWidth="1"/>
    <col min="9" max="9" width="11.6640625" style="143" customWidth="1"/>
    <col min="10" max="10" width="26.44140625" style="143" bestFit="1" customWidth="1"/>
    <col min="11" max="11" width="10.5546875" style="143" bestFit="1" customWidth="1"/>
    <col min="12" max="16384" width="11.44140625" style="143"/>
  </cols>
  <sheetData>
    <row r="1" spans="1:16" x14ac:dyDescent="0.35">
      <c r="A1" s="293"/>
      <c r="B1" s="293"/>
      <c r="C1" s="293"/>
      <c r="D1" s="293"/>
      <c r="E1" s="293"/>
      <c r="F1" s="293"/>
      <c r="G1" s="287" t="str">
        <f>Resumen!I1</f>
        <v xml:space="preserve">Casos de Pruebas
</v>
      </c>
      <c r="H1" s="288"/>
      <c r="I1" s="142"/>
    </row>
    <row r="2" spans="1:16" x14ac:dyDescent="0.35">
      <c r="A2" s="293"/>
      <c r="B2" s="293"/>
      <c r="C2" s="293"/>
      <c r="D2" s="293"/>
      <c r="E2" s="293"/>
      <c r="F2" s="293"/>
      <c r="G2" s="289"/>
      <c r="H2" s="290"/>
      <c r="I2" s="142"/>
      <c r="J2" s="144"/>
    </row>
    <row r="3" spans="1:16" x14ac:dyDescent="0.35">
      <c r="A3" s="293"/>
      <c r="B3" s="293"/>
      <c r="C3" s="293"/>
      <c r="D3" s="293"/>
      <c r="E3" s="293"/>
      <c r="F3" s="293"/>
      <c r="G3" s="291"/>
      <c r="H3" s="292"/>
      <c r="I3" s="142"/>
      <c r="J3" s="144"/>
    </row>
    <row r="4" spans="1:16" x14ac:dyDescent="0.35">
      <c r="A4" s="145"/>
      <c r="B4" s="182"/>
      <c r="C4" s="146"/>
      <c r="D4" s="145"/>
      <c r="E4" s="145"/>
      <c r="F4" s="145"/>
      <c r="G4" s="147"/>
      <c r="H4" s="147"/>
      <c r="I4" s="142"/>
      <c r="J4" s="144"/>
    </row>
    <row r="5" spans="1:16" x14ac:dyDescent="0.35">
      <c r="A5" s="148"/>
      <c r="B5" s="185"/>
      <c r="C5" s="149"/>
      <c r="D5" s="148"/>
      <c r="E5" s="148"/>
      <c r="F5" s="148"/>
      <c r="G5" s="148"/>
      <c r="I5" s="142"/>
    </row>
    <row r="6" spans="1:16" ht="36" x14ac:dyDescent="0.35">
      <c r="A6" s="150" t="s">
        <v>60</v>
      </c>
      <c r="B6" s="186"/>
      <c r="C6" s="151"/>
      <c r="D6" s="152" t="s">
        <v>223</v>
      </c>
      <c r="E6" s="294" t="str">
        <f>Resumen!A20</f>
        <v>El modulo de registro debe funcionar de manera correcta</v>
      </c>
      <c r="F6" s="295"/>
      <c r="G6" s="295"/>
      <c r="H6" s="296"/>
      <c r="I6" s="142"/>
    </row>
    <row r="7" spans="1:16" ht="36" x14ac:dyDescent="0.35">
      <c r="A7" s="150" t="s">
        <v>62</v>
      </c>
      <c r="B7" s="186"/>
      <c r="C7" s="151"/>
      <c r="D7" s="153"/>
      <c r="E7" s="154"/>
      <c r="F7" s="153"/>
      <c r="G7" s="155"/>
      <c r="H7" s="155"/>
    </row>
    <row r="8" spans="1:16" ht="36" x14ac:dyDescent="0.35">
      <c r="A8" s="156" t="s">
        <v>108</v>
      </c>
      <c r="B8" s="187"/>
      <c r="C8" s="157"/>
      <c r="D8" s="158"/>
      <c r="E8" s="158"/>
      <c r="F8" s="145"/>
      <c r="G8" s="145"/>
      <c r="H8" s="145"/>
      <c r="I8" s="153"/>
      <c r="J8" s="142"/>
    </row>
    <row r="9" spans="1:16" ht="18.600000000000001" thickBot="1" x14ac:dyDescent="0.4">
      <c r="A9" s="159"/>
      <c r="B9" s="188"/>
      <c r="C9" s="160"/>
      <c r="D9" s="159"/>
      <c r="E9" s="155"/>
      <c r="F9" s="161"/>
      <c r="G9" s="153"/>
      <c r="H9" s="153"/>
      <c r="I9" s="162" t="str">
        <f>Resumen!A16</f>
        <v>FV001</v>
      </c>
      <c r="J9" s="142"/>
    </row>
    <row r="10" spans="1:16" s="167" customFormat="1" ht="36" x14ac:dyDescent="0.25">
      <c r="A10" s="163" t="s">
        <v>3</v>
      </c>
      <c r="B10" s="163" t="s">
        <v>4</v>
      </c>
      <c r="C10" s="163" t="s">
        <v>237</v>
      </c>
      <c r="D10" s="163" t="s">
        <v>238</v>
      </c>
      <c r="E10" s="163" t="s">
        <v>239</v>
      </c>
      <c r="F10" s="163" t="s">
        <v>240</v>
      </c>
      <c r="G10" s="163" t="s">
        <v>230</v>
      </c>
      <c r="H10" s="163" t="s">
        <v>241</v>
      </c>
      <c r="I10" s="164" t="s">
        <v>222</v>
      </c>
      <c r="J10" s="165" t="s">
        <v>65</v>
      </c>
      <c r="K10" s="166" t="s">
        <v>25</v>
      </c>
    </row>
    <row r="11" spans="1:16" s="167" customFormat="1" x14ac:dyDescent="0.25">
      <c r="A11" s="168"/>
      <c r="B11" s="168"/>
      <c r="C11" s="168"/>
      <c r="D11" s="283" t="s">
        <v>310</v>
      </c>
      <c r="E11" s="283"/>
      <c r="F11" s="283"/>
      <c r="G11" s="168"/>
      <c r="H11" s="168"/>
      <c r="I11" s="169"/>
      <c r="J11" s="169"/>
      <c r="K11" s="169"/>
      <c r="L11" s="170"/>
    </row>
    <row r="12" spans="1:16" ht="126" x14ac:dyDescent="0.35">
      <c r="A12" s="172" t="s">
        <v>224</v>
      </c>
      <c r="B12" s="184" t="s">
        <v>26</v>
      </c>
      <c r="C12" s="181" t="s">
        <v>74</v>
      </c>
      <c r="D12" s="177" t="s">
        <v>311</v>
      </c>
      <c r="E12" s="177" t="s">
        <v>312</v>
      </c>
      <c r="F12" s="177" t="s">
        <v>313</v>
      </c>
      <c r="G12" s="179"/>
      <c r="H12" s="175" t="s">
        <v>17</v>
      </c>
      <c r="I12" s="180" t="str">
        <f t="shared" ref="I12:I48" si="0">$I$9</f>
        <v>FV001</v>
      </c>
      <c r="J12" s="180" t="s">
        <v>271</v>
      </c>
      <c r="K12" s="178" t="s">
        <v>246</v>
      </c>
    </row>
    <row r="13" spans="1:16" ht="18" customHeight="1" x14ac:dyDescent="0.35">
      <c r="A13" s="168"/>
      <c r="B13" s="168"/>
      <c r="C13" s="168"/>
      <c r="D13" s="283" t="s">
        <v>314</v>
      </c>
      <c r="E13" s="283"/>
      <c r="F13" s="283"/>
      <c r="G13" s="168"/>
      <c r="H13" s="168"/>
      <c r="I13" s="169"/>
      <c r="J13" s="169"/>
      <c r="K13" s="169"/>
      <c r="L13" s="142"/>
    </row>
    <row r="14" spans="1:16" ht="126" x14ac:dyDescent="0.35">
      <c r="A14" s="177" t="s">
        <v>225</v>
      </c>
      <c r="B14" s="184" t="s">
        <v>26</v>
      </c>
      <c r="C14" s="330" t="s">
        <v>74</v>
      </c>
      <c r="D14" s="331" t="s">
        <v>315</v>
      </c>
      <c r="E14" s="331" t="s">
        <v>316</v>
      </c>
      <c r="F14" s="331" t="s">
        <v>317</v>
      </c>
      <c r="G14" s="337"/>
      <c r="H14" s="175" t="s">
        <v>17</v>
      </c>
      <c r="I14" s="180" t="str">
        <f t="shared" si="0"/>
        <v>FV001</v>
      </c>
      <c r="J14" s="180" t="s">
        <v>271</v>
      </c>
      <c r="K14" s="178" t="s">
        <v>246</v>
      </c>
      <c r="L14" s="142"/>
    </row>
    <row r="15" spans="1:16" ht="18" customHeight="1" x14ac:dyDescent="0.35">
      <c r="A15" s="168"/>
      <c r="B15" s="168"/>
      <c r="C15" s="168"/>
      <c r="D15" s="283" t="s">
        <v>319</v>
      </c>
      <c r="E15" s="283"/>
      <c r="F15" s="283"/>
      <c r="G15" s="168"/>
      <c r="H15" s="168"/>
      <c r="I15" s="169"/>
      <c r="J15" s="169"/>
      <c r="K15" s="169"/>
      <c r="L15" s="142"/>
    </row>
    <row r="16" spans="1:16" ht="108" x14ac:dyDescent="0.35">
      <c r="A16" s="177" t="s">
        <v>226</v>
      </c>
      <c r="B16" s="184" t="s">
        <v>27</v>
      </c>
      <c r="C16" s="181" t="s">
        <v>74</v>
      </c>
      <c r="D16" s="177" t="s">
        <v>318</v>
      </c>
      <c r="E16" s="177" t="s">
        <v>320</v>
      </c>
      <c r="F16" s="177" t="s">
        <v>321</v>
      </c>
      <c r="G16" s="179"/>
      <c r="H16" s="175" t="s">
        <v>17</v>
      </c>
      <c r="I16" s="180" t="str">
        <f t="shared" si="0"/>
        <v>FV001</v>
      </c>
      <c r="J16" s="180" t="s">
        <v>271</v>
      </c>
      <c r="K16" s="178" t="s">
        <v>27</v>
      </c>
      <c r="L16" s="284"/>
      <c r="M16" s="285"/>
      <c r="N16" s="285"/>
      <c r="O16" s="285"/>
      <c r="P16" s="286"/>
    </row>
    <row r="17" spans="1:18" ht="18" customHeight="1" x14ac:dyDescent="0.35">
      <c r="A17" s="168"/>
      <c r="B17" s="168"/>
      <c r="C17" s="168"/>
      <c r="D17" s="283" t="s">
        <v>322</v>
      </c>
      <c r="E17" s="283"/>
      <c r="F17" s="283"/>
      <c r="G17" s="168"/>
      <c r="H17" s="168"/>
      <c r="I17" s="169"/>
      <c r="J17" s="169"/>
      <c r="K17" s="169"/>
      <c r="L17" s="142"/>
    </row>
    <row r="18" spans="1:18" ht="108" x14ac:dyDescent="0.35">
      <c r="A18" s="177" t="s">
        <v>227</v>
      </c>
      <c r="B18" s="184" t="s">
        <v>27</v>
      </c>
      <c r="C18" s="181" t="s">
        <v>74</v>
      </c>
      <c r="D18" s="177" t="s">
        <v>323</v>
      </c>
      <c r="E18" s="177" t="s">
        <v>285</v>
      </c>
      <c r="F18" s="177" t="s">
        <v>286</v>
      </c>
      <c r="G18" s="179"/>
      <c r="H18" s="175" t="s">
        <v>17</v>
      </c>
      <c r="I18" s="180" t="str">
        <f t="shared" si="0"/>
        <v>FV001</v>
      </c>
      <c r="J18" s="180" t="s">
        <v>271</v>
      </c>
      <c r="K18" s="178" t="s">
        <v>27</v>
      </c>
      <c r="L18" s="284"/>
      <c r="M18" s="285"/>
      <c r="N18" s="285"/>
      <c r="O18" s="285"/>
      <c r="P18" s="286"/>
    </row>
    <row r="19" spans="1:18" ht="18" customHeight="1" x14ac:dyDescent="0.35">
      <c r="A19" s="168"/>
      <c r="B19" s="168"/>
      <c r="C19" s="168"/>
      <c r="D19" s="283" t="s">
        <v>324</v>
      </c>
      <c r="E19" s="283"/>
      <c r="F19" s="283"/>
      <c r="G19" s="168"/>
      <c r="H19" s="168"/>
      <c r="I19" s="169"/>
      <c r="J19" s="169"/>
      <c r="K19" s="169"/>
      <c r="L19" s="142"/>
    </row>
    <row r="20" spans="1:18" ht="126" x14ac:dyDescent="0.35">
      <c r="A20" s="177" t="s">
        <v>228</v>
      </c>
      <c r="B20" s="184" t="s">
        <v>27</v>
      </c>
      <c r="C20" s="181" t="s">
        <v>74</v>
      </c>
      <c r="D20" s="177" t="s">
        <v>325</v>
      </c>
      <c r="E20" s="177" t="s">
        <v>326</v>
      </c>
      <c r="F20" s="177" t="s">
        <v>327</v>
      </c>
      <c r="G20" s="179"/>
      <c r="H20" s="175" t="s">
        <v>17</v>
      </c>
      <c r="I20" s="180" t="str">
        <f t="shared" si="0"/>
        <v>FV001</v>
      </c>
      <c r="J20" s="180" t="s">
        <v>271</v>
      </c>
      <c r="K20" s="178" t="s">
        <v>27</v>
      </c>
      <c r="L20" s="284"/>
      <c r="M20" s="285"/>
      <c r="N20" s="285"/>
      <c r="O20" s="285"/>
      <c r="P20" s="286"/>
    </row>
    <row r="21" spans="1:18" ht="18" customHeight="1" x14ac:dyDescent="0.35">
      <c r="A21" s="168"/>
      <c r="B21" s="168"/>
      <c r="C21" s="168"/>
      <c r="D21" s="283" t="s">
        <v>328</v>
      </c>
      <c r="E21" s="283"/>
      <c r="F21" s="283"/>
      <c r="G21" s="168"/>
      <c r="H21" s="168"/>
      <c r="I21" s="169"/>
      <c r="J21" s="169"/>
      <c r="K21" s="169"/>
      <c r="L21" s="142"/>
    </row>
    <row r="22" spans="1:18" ht="126" x14ac:dyDescent="0.35">
      <c r="A22" s="177" t="s">
        <v>229</v>
      </c>
      <c r="B22" s="184" t="s">
        <v>27</v>
      </c>
      <c r="C22" s="181" t="s">
        <v>74</v>
      </c>
      <c r="D22" s="177" t="s">
        <v>329</v>
      </c>
      <c r="E22" s="177" t="s">
        <v>330</v>
      </c>
      <c r="F22" s="177" t="s">
        <v>331</v>
      </c>
      <c r="G22" s="179"/>
      <c r="H22" s="175" t="s">
        <v>17</v>
      </c>
      <c r="I22" s="180" t="str">
        <f t="shared" si="0"/>
        <v>FV001</v>
      </c>
      <c r="J22" s="180" t="s">
        <v>271</v>
      </c>
      <c r="K22" s="178" t="s">
        <v>27</v>
      </c>
      <c r="L22" s="284"/>
      <c r="M22" s="285"/>
      <c r="N22" s="285"/>
      <c r="O22" s="285"/>
      <c r="P22" s="286"/>
    </row>
    <row r="23" spans="1:18" ht="18" customHeight="1" x14ac:dyDescent="0.35">
      <c r="A23" s="168"/>
      <c r="B23" s="168"/>
      <c r="C23" s="168"/>
      <c r="D23" s="283" t="s">
        <v>332</v>
      </c>
      <c r="E23" s="283"/>
      <c r="F23" s="283"/>
      <c r="G23" s="168"/>
      <c r="H23" s="168"/>
      <c r="I23" s="169"/>
      <c r="J23" s="169"/>
      <c r="K23" s="169"/>
      <c r="L23" s="142"/>
    </row>
    <row r="24" spans="1:18" ht="154.19999999999999" customHeight="1" x14ac:dyDescent="0.35">
      <c r="A24" s="177" t="s">
        <v>232</v>
      </c>
      <c r="B24" s="184" t="s">
        <v>26</v>
      </c>
      <c r="C24" s="181" t="s">
        <v>74</v>
      </c>
      <c r="D24" s="177" t="s">
        <v>333</v>
      </c>
      <c r="E24" s="177" t="s">
        <v>334</v>
      </c>
      <c r="F24" s="177" t="s">
        <v>335</v>
      </c>
      <c r="G24" s="179"/>
      <c r="H24" s="175" t="s">
        <v>17</v>
      </c>
      <c r="I24" s="180" t="str">
        <f t="shared" si="0"/>
        <v>FV001</v>
      </c>
      <c r="J24" s="180" t="s">
        <v>271</v>
      </c>
      <c r="K24" s="178" t="s">
        <v>27</v>
      </c>
      <c r="L24" s="284"/>
      <c r="M24" s="285"/>
      <c r="N24" s="285"/>
      <c r="O24" s="285"/>
      <c r="P24" s="286"/>
    </row>
    <row r="25" spans="1:18" ht="18" customHeight="1" x14ac:dyDescent="0.35">
      <c r="A25" s="168"/>
      <c r="B25" s="168"/>
      <c r="C25" s="168"/>
      <c r="D25" s="283" t="s">
        <v>336</v>
      </c>
      <c r="E25" s="283"/>
      <c r="F25" s="283"/>
      <c r="G25" s="168"/>
      <c r="H25" s="168"/>
      <c r="I25" s="169"/>
      <c r="J25" s="169"/>
      <c r="K25" s="169"/>
      <c r="L25" s="142"/>
    </row>
    <row r="26" spans="1:18" ht="126" x14ac:dyDescent="0.35">
      <c r="A26" s="177" t="s">
        <v>233</v>
      </c>
      <c r="B26" s="184" t="s">
        <v>26</v>
      </c>
      <c r="C26" s="181" t="s">
        <v>74</v>
      </c>
      <c r="D26" s="177" t="s">
        <v>337</v>
      </c>
      <c r="E26" s="177" t="s">
        <v>338</v>
      </c>
      <c r="F26" s="177" t="s">
        <v>339</v>
      </c>
      <c r="G26" s="179"/>
      <c r="H26" s="175" t="s">
        <v>17</v>
      </c>
      <c r="I26" s="180" t="str">
        <f t="shared" si="0"/>
        <v>FV001</v>
      </c>
      <c r="J26" s="180" t="s">
        <v>271</v>
      </c>
      <c r="K26" s="178" t="s">
        <v>246</v>
      </c>
      <c r="L26" s="284"/>
      <c r="M26" s="285"/>
      <c r="N26" s="285"/>
      <c r="O26" s="285"/>
      <c r="P26" s="286"/>
    </row>
    <row r="27" spans="1:18" ht="18" customHeight="1" x14ac:dyDescent="0.35">
      <c r="A27" s="168"/>
      <c r="B27" s="168"/>
      <c r="C27" s="168"/>
      <c r="D27" s="283" t="s">
        <v>340</v>
      </c>
      <c r="E27" s="283"/>
      <c r="F27" s="283"/>
      <c r="G27" s="168"/>
      <c r="H27" s="168"/>
      <c r="I27" s="169"/>
      <c r="J27" s="169"/>
      <c r="K27" s="169"/>
      <c r="L27" s="142"/>
    </row>
    <row r="28" spans="1:18" ht="126" x14ac:dyDescent="0.35">
      <c r="A28" s="177" t="s">
        <v>248</v>
      </c>
      <c r="B28" s="184" t="s">
        <v>27</v>
      </c>
      <c r="C28" s="330" t="s">
        <v>74</v>
      </c>
      <c r="D28" s="331" t="s">
        <v>341</v>
      </c>
      <c r="E28" s="331" t="s">
        <v>342</v>
      </c>
      <c r="F28" s="331" t="s">
        <v>343</v>
      </c>
      <c r="G28" s="179"/>
      <c r="H28" s="175" t="s">
        <v>17</v>
      </c>
      <c r="I28" s="180" t="str">
        <f t="shared" si="0"/>
        <v>FV001</v>
      </c>
      <c r="J28" s="180" t="s">
        <v>271</v>
      </c>
      <c r="K28" s="178" t="s">
        <v>27</v>
      </c>
      <c r="L28" s="284"/>
      <c r="M28" s="285"/>
      <c r="N28" s="285"/>
      <c r="O28" s="285"/>
      <c r="P28" s="286"/>
    </row>
    <row r="29" spans="1:18" ht="18" customHeight="1" x14ac:dyDescent="0.35">
      <c r="A29" s="168"/>
      <c r="B29" s="168"/>
      <c r="C29" s="338"/>
      <c r="D29" s="339" t="s">
        <v>277</v>
      </c>
      <c r="E29" s="339"/>
      <c r="F29" s="339"/>
      <c r="G29" s="168"/>
      <c r="H29" s="168"/>
      <c r="I29" s="169"/>
      <c r="J29" s="169"/>
      <c r="K29" s="169"/>
      <c r="L29" s="142"/>
    </row>
    <row r="30" spans="1:18" ht="249" customHeight="1" x14ac:dyDescent="0.35">
      <c r="A30" s="177" t="s">
        <v>249</v>
      </c>
      <c r="B30" s="183" t="s">
        <v>26</v>
      </c>
      <c r="C30" s="340" t="s">
        <v>74</v>
      </c>
      <c r="D30" s="340" t="s">
        <v>270</v>
      </c>
      <c r="E30" s="341" t="s">
        <v>278</v>
      </c>
      <c r="F30" s="341" t="s">
        <v>279</v>
      </c>
      <c r="G30" s="174"/>
      <c r="H30" s="175" t="s">
        <v>17</v>
      </c>
      <c r="I30" s="176" t="str">
        <f>$I$9</f>
        <v>FV001</v>
      </c>
      <c r="J30" s="176" t="s">
        <v>271</v>
      </c>
      <c r="K30" s="173" t="s">
        <v>246</v>
      </c>
      <c r="L30" s="284"/>
      <c r="M30" s="285"/>
      <c r="N30" s="285"/>
      <c r="O30" s="285"/>
      <c r="P30" s="285"/>
      <c r="Q30" s="285"/>
      <c r="R30" s="286"/>
    </row>
    <row r="31" spans="1:18" ht="18" customHeight="1" x14ac:dyDescent="0.35">
      <c r="A31" s="168"/>
      <c r="B31" s="168"/>
      <c r="C31" s="332"/>
      <c r="D31" s="333" t="s">
        <v>273</v>
      </c>
      <c r="E31" s="333"/>
      <c r="F31" s="333"/>
      <c r="G31" s="168"/>
      <c r="H31" s="168"/>
      <c r="I31" s="169"/>
      <c r="J31" s="169"/>
      <c r="K31" s="169"/>
      <c r="L31" s="142"/>
    </row>
    <row r="32" spans="1:18" ht="90" x14ac:dyDescent="0.35">
      <c r="A32" s="177" t="s">
        <v>250</v>
      </c>
      <c r="B32" s="184" t="s">
        <v>26</v>
      </c>
      <c r="C32" s="330" t="s">
        <v>74</v>
      </c>
      <c r="D32" s="331" t="s">
        <v>272</v>
      </c>
      <c r="E32" s="331" t="s">
        <v>280</v>
      </c>
      <c r="F32" s="331" t="s">
        <v>281</v>
      </c>
      <c r="G32" s="179"/>
      <c r="H32" s="175" t="s">
        <v>17</v>
      </c>
      <c r="I32" s="180" t="str">
        <f t="shared" si="0"/>
        <v>FV001</v>
      </c>
      <c r="J32" s="180" t="s">
        <v>271</v>
      </c>
      <c r="K32" s="178" t="s">
        <v>246</v>
      </c>
      <c r="L32" s="142"/>
    </row>
    <row r="33" spans="1:16" ht="18" customHeight="1" x14ac:dyDescent="0.35">
      <c r="A33" s="168"/>
      <c r="B33" s="168"/>
      <c r="C33" s="332"/>
      <c r="D33" s="334" t="s">
        <v>274</v>
      </c>
      <c r="E33" s="334"/>
      <c r="F33" s="334"/>
      <c r="G33" s="168"/>
      <c r="H33" s="168"/>
      <c r="I33" s="169"/>
      <c r="J33" s="169"/>
      <c r="K33" s="169"/>
      <c r="L33" s="142"/>
    </row>
    <row r="34" spans="1:16" ht="90" x14ac:dyDescent="0.35">
      <c r="A34" s="177" t="s">
        <v>251</v>
      </c>
      <c r="B34" s="184" t="s">
        <v>26</v>
      </c>
      <c r="C34" s="330" t="s">
        <v>74</v>
      </c>
      <c r="D34" s="331" t="s">
        <v>282</v>
      </c>
      <c r="E34" s="331" t="s">
        <v>283</v>
      </c>
      <c r="F34" s="335" t="s">
        <v>284</v>
      </c>
      <c r="G34" s="177"/>
      <c r="H34" s="175" t="s">
        <v>17</v>
      </c>
      <c r="I34" s="180" t="str">
        <f t="shared" si="0"/>
        <v>FV001</v>
      </c>
      <c r="J34" s="180" t="s">
        <v>271</v>
      </c>
      <c r="K34" s="178" t="s">
        <v>246</v>
      </c>
      <c r="L34" s="142"/>
    </row>
    <row r="35" spans="1:16" ht="18" customHeight="1" x14ac:dyDescent="0.35">
      <c r="A35" s="168"/>
      <c r="B35" s="168"/>
      <c r="C35" s="332"/>
      <c r="D35" s="333" t="s">
        <v>275</v>
      </c>
      <c r="E35" s="333"/>
      <c r="F35" s="333"/>
      <c r="G35" s="168"/>
      <c r="H35" s="168"/>
      <c r="I35" s="169"/>
      <c r="J35" s="169"/>
      <c r="K35" s="169"/>
      <c r="L35" s="142"/>
    </row>
    <row r="36" spans="1:16" ht="72" x14ac:dyDescent="0.35">
      <c r="A36" s="177" t="s">
        <v>252</v>
      </c>
      <c r="B36" s="184" t="s">
        <v>27</v>
      </c>
      <c r="C36" s="330" t="s">
        <v>74</v>
      </c>
      <c r="D36" s="331" t="s">
        <v>276</v>
      </c>
      <c r="E36" s="331" t="s">
        <v>285</v>
      </c>
      <c r="F36" s="331" t="s">
        <v>286</v>
      </c>
      <c r="G36" s="179"/>
      <c r="H36" s="175" t="s">
        <v>17</v>
      </c>
      <c r="I36" s="180" t="str">
        <f t="shared" si="0"/>
        <v>FV001</v>
      </c>
      <c r="J36" s="180" t="s">
        <v>271</v>
      </c>
      <c r="K36" s="178" t="s">
        <v>246</v>
      </c>
      <c r="L36" s="142"/>
    </row>
    <row r="37" spans="1:16" ht="18" customHeight="1" x14ac:dyDescent="0.35">
      <c r="A37" s="168"/>
      <c r="B37" s="168"/>
      <c r="C37" s="168"/>
      <c r="D37" s="283" t="s">
        <v>287</v>
      </c>
      <c r="E37" s="283"/>
      <c r="F37" s="283"/>
      <c r="G37" s="168"/>
      <c r="H37" s="168"/>
      <c r="I37" s="169"/>
      <c r="J37" s="169"/>
      <c r="K37" s="169"/>
      <c r="L37" s="142"/>
    </row>
    <row r="38" spans="1:16" ht="54" x14ac:dyDescent="0.35">
      <c r="A38" s="177" t="s">
        <v>253</v>
      </c>
      <c r="B38" s="184" t="s">
        <v>27</v>
      </c>
      <c r="C38" s="330" t="s">
        <v>74</v>
      </c>
      <c r="D38" s="336" t="s">
        <v>288</v>
      </c>
      <c r="E38" s="331" t="s">
        <v>289</v>
      </c>
      <c r="F38" s="331" t="s">
        <v>290</v>
      </c>
      <c r="G38" s="179"/>
      <c r="H38" s="175" t="s">
        <v>17</v>
      </c>
      <c r="I38" s="180" t="str">
        <f t="shared" si="0"/>
        <v>FV001</v>
      </c>
      <c r="J38" s="180" t="s">
        <v>271</v>
      </c>
      <c r="K38" s="178" t="s">
        <v>27</v>
      </c>
      <c r="L38" s="142"/>
    </row>
    <row r="39" spans="1:16" ht="18" customHeight="1" x14ac:dyDescent="0.35">
      <c r="A39" s="168"/>
      <c r="B39" s="168"/>
      <c r="C39" s="168"/>
      <c r="D39" s="283" t="s">
        <v>291</v>
      </c>
      <c r="E39" s="283"/>
      <c r="F39" s="283"/>
      <c r="G39" s="168"/>
      <c r="H39" s="168"/>
      <c r="I39" s="169"/>
      <c r="J39" s="169"/>
      <c r="K39" s="169"/>
      <c r="L39" s="142"/>
    </row>
    <row r="40" spans="1:16" ht="72" x14ac:dyDescent="0.35">
      <c r="A40" s="177" t="s">
        <v>254</v>
      </c>
      <c r="B40" s="184" t="s">
        <v>27</v>
      </c>
      <c r="C40" s="330" t="s">
        <v>74</v>
      </c>
      <c r="D40" s="331" t="s">
        <v>292</v>
      </c>
      <c r="E40" s="331" t="s">
        <v>293</v>
      </c>
      <c r="F40" s="331" t="s">
        <v>294</v>
      </c>
      <c r="G40" s="179"/>
      <c r="H40" s="175" t="s">
        <v>17</v>
      </c>
      <c r="I40" s="180" t="str">
        <f t="shared" si="0"/>
        <v>FV001</v>
      </c>
      <c r="J40" s="180" t="s">
        <v>271</v>
      </c>
      <c r="K40" s="178" t="s">
        <v>27</v>
      </c>
      <c r="L40" s="142"/>
    </row>
    <row r="41" spans="1:16" ht="18" customHeight="1" x14ac:dyDescent="0.35">
      <c r="A41" s="168"/>
      <c r="B41" s="168"/>
      <c r="C41" s="332"/>
      <c r="D41" s="334" t="s">
        <v>295</v>
      </c>
      <c r="E41" s="334"/>
      <c r="F41" s="334"/>
      <c r="G41" s="168"/>
      <c r="H41" s="168"/>
      <c r="I41" s="169"/>
      <c r="J41" s="169"/>
      <c r="K41" s="169"/>
      <c r="L41" s="142"/>
    </row>
    <row r="42" spans="1:16" ht="100.2" customHeight="1" x14ac:dyDescent="0.35">
      <c r="A42" s="177" t="s">
        <v>255</v>
      </c>
      <c r="B42" s="184" t="s">
        <v>27</v>
      </c>
      <c r="C42" s="342" t="s">
        <v>74</v>
      </c>
      <c r="D42" s="343" t="s">
        <v>296</v>
      </c>
      <c r="E42" s="343" t="s">
        <v>297</v>
      </c>
      <c r="F42" s="343" t="s">
        <v>298</v>
      </c>
      <c r="G42" s="179"/>
      <c r="H42" s="175" t="s">
        <v>17</v>
      </c>
      <c r="I42" s="180" t="str">
        <f t="shared" si="0"/>
        <v>FV001</v>
      </c>
      <c r="J42" s="180" t="s">
        <v>271</v>
      </c>
      <c r="K42" s="178" t="s">
        <v>27</v>
      </c>
      <c r="L42" s="284"/>
      <c r="M42" s="285"/>
      <c r="N42" s="285"/>
      <c r="O42" s="285"/>
      <c r="P42" s="286"/>
    </row>
    <row r="43" spans="1:16" ht="18" customHeight="1" x14ac:dyDescent="0.35">
      <c r="A43" s="168"/>
      <c r="B43" s="168"/>
      <c r="C43" s="168"/>
      <c r="D43" s="283" t="s">
        <v>299</v>
      </c>
      <c r="E43" s="283"/>
      <c r="F43" s="283"/>
      <c r="G43" s="168"/>
      <c r="H43" s="168"/>
      <c r="I43" s="169"/>
      <c r="J43" s="169"/>
      <c r="K43" s="169"/>
      <c r="L43" s="142"/>
    </row>
    <row r="44" spans="1:16" ht="155.4" customHeight="1" x14ac:dyDescent="0.35">
      <c r="A44" s="177" t="s">
        <v>256</v>
      </c>
      <c r="B44" s="184" t="s">
        <v>26</v>
      </c>
      <c r="C44" s="342" t="s">
        <v>74</v>
      </c>
      <c r="D44" s="343" t="s">
        <v>300</v>
      </c>
      <c r="E44" s="343" t="s">
        <v>301</v>
      </c>
      <c r="F44" s="343" t="s">
        <v>302</v>
      </c>
      <c r="G44" s="179"/>
      <c r="H44" s="175" t="s">
        <v>17</v>
      </c>
      <c r="I44" s="180" t="str">
        <f t="shared" si="0"/>
        <v>FV001</v>
      </c>
      <c r="J44" s="180" t="s">
        <v>271</v>
      </c>
      <c r="K44" s="178" t="s">
        <v>246</v>
      </c>
      <c r="L44" s="142"/>
    </row>
    <row r="45" spans="1:16" ht="18" customHeight="1" x14ac:dyDescent="0.35">
      <c r="A45" s="168"/>
      <c r="B45" s="168"/>
      <c r="C45" s="168"/>
      <c r="D45" s="283" t="s">
        <v>303</v>
      </c>
      <c r="E45" s="283"/>
      <c r="F45" s="283"/>
      <c r="G45" s="168"/>
      <c r="H45" s="168"/>
      <c r="I45" s="169"/>
      <c r="J45" s="169"/>
      <c r="K45" s="169"/>
      <c r="L45" s="142"/>
    </row>
    <row r="46" spans="1:16" ht="202.8" customHeight="1" x14ac:dyDescent="0.35">
      <c r="A46" s="177" t="s">
        <v>257</v>
      </c>
      <c r="B46" s="184" t="s">
        <v>26</v>
      </c>
      <c r="C46" s="342" t="s">
        <v>74</v>
      </c>
      <c r="D46" s="343" t="s">
        <v>304</v>
      </c>
      <c r="E46" s="343" t="s">
        <v>305</v>
      </c>
      <c r="F46" s="343" t="s">
        <v>306</v>
      </c>
      <c r="G46" s="179"/>
      <c r="H46" s="175" t="s">
        <v>17</v>
      </c>
      <c r="I46" s="180" t="str">
        <f t="shared" si="0"/>
        <v>FV001</v>
      </c>
      <c r="J46" s="180" t="s">
        <v>271</v>
      </c>
      <c r="K46" s="178" t="s">
        <v>246</v>
      </c>
      <c r="L46" s="142"/>
    </row>
    <row r="47" spans="1:16" ht="18" customHeight="1" x14ac:dyDescent="0.35">
      <c r="A47" s="168"/>
      <c r="B47" s="168"/>
      <c r="C47" s="332"/>
      <c r="D47" s="334" t="s">
        <v>307</v>
      </c>
      <c r="E47" s="334"/>
      <c r="F47" s="334"/>
      <c r="G47" s="168"/>
      <c r="H47" s="168"/>
      <c r="I47" s="169"/>
      <c r="J47" s="169"/>
      <c r="K47" s="169"/>
      <c r="L47" s="142"/>
    </row>
    <row r="48" spans="1:16" ht="144" x14ac:dyDescent="0.35">
      <c r="A48" s="177" t="s">
        <v>258</v>
      </c>
      <c r="B48" s="184" t="s">
        <v>26</v>
      </c>
      <c r="C48" s="330" t="s">
        <v>74</v>
      </c>
      <c r="D48" s="331" t="s">
        <v>308</v>
      </c>
      <c r="E48" s="331" t="s">
        <v>309</v>
      </c>
      <c r="F48" s="331" t="s">
        <v>281</v>
      </c>
      <c r="G48" s="179"/>
      <c r="H48" s="175" t="s">
        <v>17</v>
      </c>
      <c r="I48" s="180" t="str">
        <f t="shared" si="0"/>
        <v>FV001</v>
      </c>
      <c r="J48" s="180" t="s">
        <v>271</v>
      </c>
      <c r="K48" s="178" t="s">
        <v>246</v>
      </c>
      <c r="L48" s="142"/>
    </row>
    <row r="49" spans="1:17" ht="18" customHeight="1" x14ac:dyDescent="0.35">
      <c r="A49" s="168"/>
      <c r="B49" s="168"/>
      <c r="C49" s="168"/>
      <c r="D49" s="283" t="s">
        <v>344</v>
      </c>
      <c r="E49" s="283"/>
      <c r="F49" s="283"/>
      <c r="G49" s="168"/>
      <c r="H49" s="168"/>
      <c r="I49" s="169"/>
      <c r="J49" s="169"/>
      <c r="K49" s="169"/>
      <c r="L49" s="142"/>
    </row>
    <row r="50" spans="1:17" ht="167.4" customHeight="1" x14ac:dyDescent="0.35">
      <c r="A50" s="177" t="s">
        <v>259</v>
      </c>
      <c r="B50" s="184" t="s">
        <v>26</v>
      </c>
      <c r="C50" s="342" t="s">
        <v>74</v>
      </c>
      <c r="D50" s="343" t="s">
        <v>345</v>
      </c>
      <c r="E50" s="343" t="s">
        <v>346</v>
      </c>
      <c r="F50" s="343" t="s">
        <v>347</v>
      </c>
      <c r="G50" s="179"/>
      <c r="H50" s="175" t="s">
        <v>17</v>
      </c>
      <c r="I50" s="180" t="s">
        <v>245</v>
      </c>
      <c r="J50" s="180" t="s">
        <v>271</v>
      </c>
      <c r="K50" s="178" t="s">
        <v>246</v>
      </c>
      <c r="L50" s="142"/>
    </row>
    <row r="51" spans="1:17" x14ac:dyDescent="0.35">
      <c r="A51" s="168"/>
      <c r="B51" s="168"/>
      <c r="C51" s="168"/>
      <c r="D51" s="283" t="s">
        <v>348</v>
      </c>
      <c r="E51" s="283"/>
      <c r="F51" s="283"/>
      <c r="G51" s="168"/>
      <c r="H51" s="168"/>
      <c r="I51" s="169"/>
      <c r="J51" s="169"/>
      <c r="K51" s="169"/>
      <c r="L51" s="142"/>
    </row>
    <row r="52" spans="1:17" ht="177" customHeight="1" x14ac:dyDescent="0.35">
      <c r="A52" s="177" t="s">
        <v>260</v>
      </c>
      <c r="B52" s="184" t="s">
        <v>27</v>
      </c>
      <c r="C52" s="342" t="s">
        <v>74</v>
      </c>
      <c r="D52" s="343" t="s">
        <v>349</v>
      </c>
      <c r="E52" s="343" t="s">
        <v>350</v>
      </c>
      <c r="F52" s="343" t="s">
        <v>351</v>
      </c>
      <c r="G52" s="179"/>
      <c r="H52" s="175" t="s">
        <v>17</v>
      </c>
      <c r="I52" s="180" t="s">
        <v>245</v>
      </c>
      <c r="J52" s="180" t="s">
        <v>271</v>
      </c>
      <c r="K52" s="178" t="s">
        <v>27</v>
      </c>
      <c r="L52" s="142"/>
    </row>
    <row r="53" spans="1:17" x14ac:dyDescent="0.35">
      <c r="A53" s="168"/>
      <c r="B53" s="168"/>
      <c r="C53" s="168"/>
      <c r="D53" s="283" t="s">
        <v>352</v>
      </c>
      <c r="E53" s="283"/>
      <c r="F53" s="283"/>
      <c r="G53" s="168"/>
      <c r="H53" s="168"/>
      <c r="I53" s="169"/>
      <c r="J53" s="169"/>
      <c r="K53" s="169"/>
      <c r="L53" s="142"/>
    </row>
    <row r="54" spans="1:17" ht="185.4" customHeight="1" x14ac:dyDescent="0.35">
      <c r="A54" s="177" t="s">
        <v>261</v>
      </c>
      <c r="B54" s="184" t="s">
        <v>27</v>
      </c>
      <c r="C54" s="342" t="s">
        <v>74</v>
      </c>
      <c r="D54" s="343" t="s">
        <v>353</v>
      </c>
      <c r="E54" s="343" t="s">
        <v>354</v>
      </c>
      <c r="F54" s="343" t="s">
        <v>355</v>
      </c>
      <c r="G54" s="179"/>
      <c r="H54" s="175" t="s">
        <v>17</v>
      </c>
      <c r="I54" s="180" t="s">
        <v>245</v>
      </c>
      <c r="J54" s="180" t="s">
        <v>271</v>
      </c>
      <c r="K54" s="178" t="s">
        <v>27</v>
      </c>
      <c r="L54" s="142"/>
    </row>
    <row r="55" spans="1:17" x14ac:dyDescent="0.35">
      <c r="A55" s="168"/>
      <c r="B55" s="168"/>
      <c r="C55" s="168"/>
      <c r="D55" s="283" t="s">
        <v>356</v>
      </c>
      <c r="E55" s="283"/>
      <c r="F55" s="283"/>
      <c r="G55" s="168"/>
      <c r="H55" s="168"/>
      <c r="I55" s="169"/>
      <c r="J55" s="169"/>
      <c r="K55" s="169"/>
      <c r="L55" s="142"/>
    </row>
    <row r="56" spans="1:17" ht="180" customHeight="1" x14ac:dyDescent="0.35">
      <c r="A56" s="177" t="s">
        <v>262</v>
      </c>
      <c r="B56" s="184" t="s">
        <v>27</v>
      </c>
      <c r="C56" s="342" t="s">
        <v>74</v>
      </c>
      <c r="D56" s="343" t="s">
        <v>357</v>
      </c>
      <c r="E56" s="343" t="s">
        <v>358</v>
      </c>
      <c r="F56" s="343" t="s">
        <v>359</v>
      </c>
      <c r="G56" s="179"/>
      <c r="H56" s="175" t="s">
        <v>17</v>
      </c>
      <c r="I56" s="180" t="s">
        <v>245</v>
      </c>
      <c r="J56" s="180" t="s">
        <v>271</v>
      </c>
      <c r="K56" s="178" t="s">
        <v>27</v>
      </c>
      <c r="L56" s="142"/>
    </row>
    <row r="57" spans="1:17" x14ac:dyDescent="0.35">
      <c r="A57" s="168"/>
      <c r="B57" s="168"/>
      <c r="C57" s="168"/>
      <c r="D57" s="283" t="s">
        <v>360</v>
      </c>
      <c r="E57" s="283"/>
      <c r="F57" s="283"/>
      <c r="G57" s="168"/>
      <c r="H57" s="168"/>
      <c r="I57" s="169"/>
      <c r="J57" s="169"/>
      <c r="K57" s="169"/>
      <c r="L57" s="142"/>
    </row>
    <row r="58" spans="1:17" ht="198" x14ac:dyDescent="0.35">
      <c r="A58" s="177" t="s">
        <v>263</v>
      </c>
      <c r="B58" s="184" t="s">
        <v>26</v>
      </c>
      <c r="C58" s="330" t="s">
        <v>74</v>
      </c>
      <c r="D58" s="331" t="s">
        <v>361</v>
      </c>
      <c r="E58" s="331" t="s">
        <v>362</v>
      </c>
      <c r="F58" s="331" t="s">
        <v>363</v>
      </c>
      <c r="G58" s="179"/>
      <c r="H58" s="175" t="s">
        <v>17</v>
      </c>
      <c r="I58" s="180" t="s">
        <v>245</v>
      </c>
      <c r="J58" s="180" t="s">
        <v>271</v>
      </c>
      <c r="K58" s="178" t="s">
        <v>246</v>
      </c>
      <c r="L58" s="142"/>
    </row>
    <row r="59" spans="1:17" x14ac:dyDescent="0.35">
      <c r="A59" s="168"/>
      <c r="B59" s="168"/>
      <c r="C59" s="168"/>
      <c r="D59" s="283" t="s">
        <v>364</v>
      </c>
      <c r="E59" s="283"/>
      <c r="F59" s="283"/>
      <c r="G59" s="168"/>
      <c r="H59" s="168"/>
      <c r="I59" s="169"/>
      <c r="J59" s="169"/>
      <c r="K59" s="169"/>
      <c r="L59" s="142"/>
    </row>
    <row r="60" spans="1:17" ht="180" x14ac:dyDescent="0.35">
      <c r="A60" s="177" t="s">
        <v>264</v>
      </c>
      <c r="B60" s="184" t="s">
        <v>27</v>
      </c>
      <c r="C60" s="342" t="s">
        <v>74</v>
      </c>
      <c r="D60" s="343" t="s">
        <v>365</v>
      </c>
      <c r="E60" s="343" t="s">
        <v>366</v>
      </c>
      <c r="F60" s="343" t="s">
        <v>367</v>
      </c>
      <c r="G60" s="179"/>
      <c r="H60" s="175" t="s">
        <v>17</v>
      </c>
      <c r="I60" s="180" t="s">
        <v>245</v>
      </c>
      <c r="J60" s="180" t="s">
        <v>271</v>
      </c>
      <c r="K60" s="178" t="s">
        <v>27</v>
      </c>
      <c r="L60" s="142"/>
    </row>
    <row r="61" spans="1:17" x14ac:dyDescent="0.35">
      <c r="A61" s="168"/>
      <c r="B61" s="168"/>
      <c r="C61" s="168"/>
      <c r="D61" s="283" t="s">
        <v>368</v>
      </c>
      <c r="E61" s="283"/>
      <c r="F61" s="283"/>
      <c r="G61" s="168"/>
      <c r="H61" s="168"/>
      <c r="I61" s="169"/>
      <c r="J61" s="169"/>
      <c r="K61" s="169"/>
      <c r="L61" s="142"/>
    </row>
    <row r="62" spans="1:17" ht="231.6" customHeight="1" x14ac:dyDescent="0.35">
      <c r="A62" s="177" t="s">
        <v>265</v>
      </c>
      <c r="B62" s="184" t="s">
        <v>26</v>
      </c>
      <c r="C62" s="342" t="s">
        <v>74</v>
      </c>
      <c r="D62" s="343" t="s">
        <v>369</v>
      </c>
      <c r="E62" s="343" t="s">
        <v>370</v>
      </c>
      <c r="F62" s="343" t="s">
        <v>371</v>
      </c>
      <c r="G62" s="179"/>
      <c r="H62" s="175" t="s">
        <v>17</v>
      </c>
      <c r="I62" s="180" t="s">
        <v>245</v>
      </c>
      <c r="J62" s="180" t="s">
        <v>271</v>
      </c>
      <c r="K62" s="178" t="s">
        <v>246</v>
      </c>
      <c r="L62" s="142"/>
    </row>
    <row r="63" spans="1:17" x14ac:dyDescent="0.35">
      <c r="A63" s="168"/>
      <c r="B63" s="168"/>
      <c r="C63" s="168"/>
      <c r="D63" s="283" t="s">
        <v>372</v>
      </c>
      <c r="E63" s="283"/>
      <c r="F63" s="283"/>
      <c r="G63" s="168"/>
      <c r="H63" s="168"/>
      <c r="I63" s="169"/>
      <c r="J63" s="169"/>
      <c r="K63" s="169"/>
      <c r="L63" s="142"/>
    </row>
    <row r="64" spans="1:17" ht="206.4" customHeight="1" x14ac:dyDescent="0.35">
      <c r="A64" s="177" t="s">
        <v>266</v>
      </c>
      <c r="B64" s="184" t="s">
        <v>26</v>
      </c>
      <c r="C64" s="342" t="s">
        <v>74</v>
      </c>
      <c r="D64" s="343" t="s">
        <v>373</v>
      </c>
      <c r="E64" s="343" t="s">
        <v>374</v>
      </c>
      <c r="F64" s="343" t="s">
        <v>375</v>
      </c>
      <c r="G64" s="179"/>
      <c r="H64" s="175" t="s">
        <v>17</v>
      </c>
      <c r="I64" s="180" t="s">
        <v>245</v>
      </c>
      <c r="J64" s="180" t="s">
        <v>271</v>
      </c>
      <c r="K64" s="178" t="s">
        <v>246</v>
      </c>
      <c r="L64" s="284"/>
      <c r="M64" s="285"/>
      <c r="N64" s="285"/>
      <c r="O64" s="285"/>
      <c r="P64" s="285"/>
      <c r="Q64" s="286"/>
    </row>
    <row r="65" spans="1:11" x14ac:dyDescent="0.35">
      <c r="A65" s="168"/>
      <c r="B65" s="168"/>
      <c r="C65" s="168"/>
      <c r="D65" s="283" t="s">
        <v>385</v>
      </c>
      <c r="E65" s="283"/>
      <c r="F65" s="283"/>
      <c r="G65" s="168"/>
      <c r="H65" s="168"/>
      <c r="I65" s="169"/>
      <c r="J65" s="169"/>
      <c r="K65" s="169"/>
    </row>
    <row r="66" spans="1:11" ht="219.6" customHeight="1" x14ac:dyDescent="0.35">
      <c r="A66" s="177" t="s">
        <v>376</v>
      </c>
      <c r="B66" s="184" t="s">
        <v>27</v>
      </c>
      <c r="C66" s="342" t="s">
        <v>74</v>
      </c>
      <c r="D66" s="343" t="s">
        <v>386</v>
      </c>
      <c r="E66" s="343" t="s">
        <v>387</v>
      </c>
      <c r="F66" s="343" t="s">
        <v>388</v>
      </c>
      <c r="G66" s="179"/>
      <c r="H66" s="175" t="s">
        <v>17</v>
      </c>
      <c r="I66" s="180" t="s">
        <v>245</v>
      </c>
      <c r="J66" s="180" t="s">
        <v>271</v>
      </c>
      <c r="K66" s="178" t="s">
        <v>27</v>
      </c>
    </row>
    <row r="67" spans="1:11" x14ac:dyDescent="0.35">
      <c r="A67" s="168"/>
      <c r="B67" s="168"/>
      <c r="C67" s="168"/>
      <c r="D67" s="283" t="s">
        <v>389</v>
      </c>
      <c r="E67" s="283"/>
      <c r="F67" s="283"/>
      <c r="G67" s="168"/>
      <c r="H67" s="168"/>
      <c r="I67" s="169"/>
      <c r="J67" s="169"/>
      <c r="K67" s="169"/>
    </row>
    <row r="68" spans="1:11" ht="265.8" customHeight="1" x14ac:dyDescent="0.35">
      <c r="A68" s="177" t="s">
        <v>377</v>
      </c>
      <c r="B68" s="344" t="s">
        <v>26</v>
      </c>
      <c r="C68" s="342" t="s">
        <v>74</v>
      </c>
      <c r="D68" s="343" t="s">
        <v>390</v>
      </c>
      <c r="E68" s="343" t="s">
        <v>391</v>
      </c>
      <c r="F68" s="343" t="s">
        <v>392</v>
      </c>
      <c r="G68" s="179"/>
      <c r="H68" s="175" t="s">
        <v>17</v>
      </c>
      <c r="I68" s="180" t="s">
        <v>245</v>
      </c>
      <c r="J68" s="180" t="s">
        <v>271</v>
      </c>
      <c r="K68" s="178" t="s">
        <v>246</v>
      </c>
    </row>
    <row r="69" spans="1:11" x14ac:dyDescent="0.35">
      <c r="A69" s="168"/>
      <c r="B69" s="168"/>
      <c r="C69" s="338"/>
      <c r="D69" s="345" t="s">
        <v>393</v>
      </c>
      <c r="E69" s="345"/>
      <c r="F69" s="345"/>
      <c r="G69" s="168"/>
      <c r="H69" s="168"/>
      <c r="I69" s="169"/>
      <c r="J69" s="169"/>
      <c r="K69" s="169"/>
    </row>
    <row r="70" spans="1:11" ht="275.39999999999998" customHeight="1" x14ac:dyDescent="0.35">
      <c r="A70" s="177" t="s">
        <v>378</v>
      </c>
      <c r="B70" s="184" t="s">
        <v>27</v>
      </c>
      <c r="C70" s="342" t="s">
        <v>74</v>
      </c>
      <c r="D70" s="343" t="s">
        <v>394</v>
      </c>
      <c r="E70" s="343" t="s">
        <v>342</v>
      </c>
      <c r="F70" s="343" t="s">
        <v>343</v>
      </c>
      <c r="G70" s="179"/>
      <c r="H70" s="175" t="s">
        <v>17</v>
      </c>
      <c r="I70" s="180" t="s">
        <v>245</v>
      </c>
      <c r="J70" s="180" t="s">
        <v>271</v>
      </c>
      <c r="K70" s="178" t="s">
        <v>27</v>
      </c>
    </row>
    <row r="71" spans="1:11" x14ac:dyDescent="0.35">
      <c r="A71" s="168"/>
      <c r="B71" s="168"/>
      <c r="C71" s="168"/>
      <c r="D71" s="283" t="s">
        <v>395</v>
      </c>
      <c r="E71" s="283"/>
      <c r="F71" s="283"/>
      <c r="G71" s="168"/>
      <c r="H71" s="168"/>
      <c r="I71" s="169"/>
      <c r="J71" s="169"/>
      <c r="K71" s="169"/>
    </row>
    <row r="72" spans="1:11" ht="249" customHeight="1" x14ac:dyDescent="0.35">
      <c r="A72" s="177" t="s">
        <v>379</v>
      </c>
      <c r="B72" s="184" t="s">
        <v>27</v>
      </c>
      <c r="C72" s="342" t="s">
        <v>74</v>
      </c>
      <c r="D72" s="343" t="s">
        <v>396</v>
      </c>
      <c r="E72" s="343" t="s">
        <v>397</v>
      </c>
      <c r="F72" s="343" t="s">
        <v>398</v>
      </c>
      <c r="G72" s="179"/>
      <c r="H72" s="175" t="s">
        <v>17</v>
      </c>
      <c r="I72" s="180" t="s">
        <v>245</v>
      </c>
      <c r="J72" s="180" t="s">
        <v>271</v>
      </c>
      <c r="K72" s="178" t="s">
        <v>27</v>
      </c>
    </row>
    <row r="73" spans="1:11" x14ac:dyDescent="0.35">
      <c r="A73" s="168"/>
      <c r="B73" s="168"/>
      <c r="C73" s="168"/>
      <c r="D73" s="283" t="s">
        <v>399</v>
      </c>
      <c r="E73" s="283"/>
      <c r="F73" s="283"/>
      <c r="G73" s="168"/>
      <c r="H73" s="168"/>
      <c r="I73" s="169"/>
      <c r="J73" s="169"/>
      <c r="K73" s="169"/>
    </row>
    <row r="74" spans="1:11" ht="230.4" customHeight="1" x14ac:dyDescent="0.35">
      <c r="A74" s="177" t="s">
        <v>380</v>
      </c>
      <c r="B74" s="184" t="s">
        <v>26</v>
      </c>
      <c r="C74" s="342" t="s">
        <v>74</v>
      </c>
      <c r="D74" s="343" t="s">
        <v>400</v>
      </c>
      <c r="E74" s="343" t="s">
        <v>401</v>
      </c>
      <c r="F74" s="343" t="s">
        <v>402</v>
      </c>
      <c r="G74" s="179"/>
      <c r="H74" s="175" t="s">
        <v>17</v>
      </c>
      <c r="I74" s="180" t="s">
        <v>245</v>
      </c>
      <c r="J74" s="180" t="s">
        <v>271</v>
      </c>
      <c r="K74" s="178" t="s">
        <v>246</v>
      </c>
    </row>
    <row r="75" spans="1:11" x14ac:dyDescent="0.35">
      <c r="A75" s="168"/>
      <c r="B75" s="168"/>
      <c r="C75" s="168"/>
      <c r="D75" s="283" t="s">
        <v>403</v>
      </c>
      <c r="E75" s="283"/>
      <c r="F75" s="283"/>
      <c r="G75" s="168"/>
      <c r="H75" s="168"/>
      <c r="I75" s="169"/>
      <c r="J75" s="169"/>
      <c r="K75" s="169"/>
    </row>
    <row r="76" spans="1:11" ht="126" x14ac:dyDescent="0.35">
      <c r="A76" s="177" t="s">
        <v>381</v>
      </c>
      <c r="B76" s="184" t="s">
        <v>27</v>
      </c>
      <c r="C76" s="330" t="s">
        <v>74</v>
      </c>
      <c r="D76" s="331" t="s">
        <v>404</v>
      </c>
      <c r="E76" s="331" t="s">
        <v>405</v>
      </c>
      <c r="F76" s="331" t="s">
        <v>406</v>
      </c>
      <c r="G76" s="179"/>
      <c r="H76" s="175" t="s">
        <v>17</v>
      </c>
      <c r="I76" s="180" t="s">
        <v>245</v>
      </c>
      <c r="J76" s="180" t="s">
        <v>271</v>
      </c>
      <c r="K76" s="178" t="s">
        <v>27</v>
      </c>
    </row>
    <row r="77" spans="1:11" x14ac:dyDescent="0.35">
      <c r="A77" s="168"/>
      <c r="B77" s="168"/>
      <c r="C77" s="332"/>
      <c r="D77" s="334" t="s">
        <v>407</v>
      </c>
      <c r="E77" s="334"/>
      <c r="F77" s="334"/>
      <c r="G77" s="168"/>
      <c r="H77" s="168"/>
      <c r="I77" s="169"/>
      <c r="J77" s="169"/>
      <c r="K77" s="169"/>
    </row>
    <row r="78" spans="1:11" ht="126" x14ac:dyDescent="0.35">
      <c r="A78" s="177" t="s">
        <v>382</v>
      </c>
      <c r="B78" s="184" t="s">
        <v>27</v>
      </c>
      <c r="C78" s="330" t="s">
        <v>74</v>
      </c>
      <c r="D78" s="331" t="s">
        <v>408</v>
      </c>
      <c r="E78" s="331" t="s">
        <v>409</v>
      </c>
      <c r="F78" s="331" t="s">
        <v>410</v>
      </c>
      <c r="G78" s="179"/>
      <c r="H78" s="175" t="s">
        <v>17</v>
      </c>
      <c r="I78" s="180" t="s">
        <v>245</v>
      </c>
      <c r="J78" s="180" t="s">
        <v>271</v>
      </c>
      <c r="K78" s="178" t="s">
        <v>27</v>
      </c>
    </row>
    <row r="79" spans="1:11" x14ac:dyDescent="0.35">
      <c r="A79" s="168"/>
      <c r="B79" s="168"/>
      <c r="C79" s="346"/>
      <c r="D79" s="347" t="s">
        <v>411</v>
      </c>
      <c r="E79" s="347"/>
      <c r="F79" s="347"/>
      <c r="G79" s="168"/>
      <c r="H79" s="168"/>
      <c r="I79" s="169"/>
      <c r="J79" s="169"/>
      <c r="K79" s="169"/>
    </row>
    <row r="80" spans="1:11" ht="217.8" customHeight="1" x14ac:dyDescent="0.35">
      <c r="A80" s="177" t="s">
        <v>383</v>
      </c>
      <c r="B80" s="184" t="s">
        <v>27</v>
      </c>
      <c r="C80" s="342" t="s">
        <v>74</v>
      </c>
      <c r="D80" s="343" t="s">
        <v>412</v>
      </c>
      <c r="E80" s="343" t="s">
        <v>413</v>
      </c>
      <c r="F80" s="343" t="s">
        <v>414</v>
      </c>
      <c r="G80" s="179"/>
      <c r="H80" s="175" t="s">
        <v>17</v>
      </c>
      <c r="I80" s="180" t="s">
        <v>245</v>
      </c>
      <c r="J80" s="180" t="s">
        <v>271</v>
      </c>
      <c r="K80" s="178" t="s">
        <v>27</v>
      </c>
    </row>
    <row r="81" spans="1:11" x14ac:dyDescent="0.35">
      <c r="A81" s="168"/>
      <c r="B81" s="168"/>
      <c r="C81" s="346"/>
      <c r="D81" s="347" t="s">
        <v>415</v>
      </c>
      <c r="E81" s="347"/>
      <c r="F81" s="347"/>
      <c r="G81" s="168"/>
      <c r="H81" s="168"/>
      <c r="I81" s="169"/>
      <c r="J81" s="169"/>
      <c r="K81" s="169"/>
    </row>
    <row r="82" spans="1:11" ht="188.4" customHeight="1" x14ac:dyDescent="0.35">
      <c r="A82" s="177" t="s">
        <v>384</v>
      </c>
      <c r="B82" s="184" t="s">
        <v>27</v>
      </c>
      <c r="C82" s="342" t="s">
        <v>74</v>
      </c>
      <c r="D82" s="343" t="s">
        <v>416</v>
      </c>
      <c r="E82" s="343" t="s">
        <v>417</v>
      </c>
      <c r="F82" s="343" t="s">
        <v>418</v>
      </c>
      <c r="G82" s="179"/>
      <c r="H82" s="175" t="s">
        <v>17</v>
      </c>
      <c r="I82" s="180" t="s">
        <v>245</v>
      </c>
      <c r="J82" s="180" t="s">
        <v>271</v>
      </c>
      <c r="K82" s="178" t="s">
        <v>27</v>
      </c>
    </row>
  </sheetData>
  <sheetProtection formatCells="0" formatColumns="0" formatRows="0" insertRows="0" deleteRows="0"/>
  <dataConsolidate/>
  <mergeCells count="50">
    <mergeCell ref="L30:R30"/>
    <mergeCell ref="L64:Q64"/>
    <mergeCell ref="L42:P42"/>
    <mergeCell ref="G1:H3"/>
    <mergeCell ref="D35:F35"/>
    <mergeCell ref="D37:F37"/>
    <mergeCell ref="D39:F39"/>
    <mergeCell ref="A1:C3"/>
    <mergeCell ref="D1:F3"/>
    <mergeCell ref="D29:F29"/>
    <mergeCell ref="D31:F31"/>
    <mergeCell ref="E6:H6"/>
    <mergeCell ref="D41:F41"/>
    <mergeCell ref="D43:F43"/>
    <mergeCell ref="D45:F45"/>
    <mergeCell ref="D47:F47"/>
    <mergeCell ref="D11:F11"/>
    <mergeCell ref="D13:F13"/>
    <mergeCell ref="D15:F15"/>
    <mergeCell ref="D17:F17"/>
    <mergeCell ref="D19:F19"/>
    <mergeCell ref="D21:F21"/>
    <mergeCell ref="D23:F23"/>
    <mergeCell ref="D25:F25"/>
    <mergeCell ref="D27:F27"/>
    <mergeCell ref="D33:F33"/>
    <mergeCell ref="D49:F49"/>
    <mergeCell ref="D51:F51"/>
    <mergeCell ref="D61:F61"/>
    <mergeCell ref="D63:F63"/>
    <mergeCell ref="D53:F53"/>
    <mergeCell ref="D57:F57"/>
    <mergeCell ref="D59:F59"/>
    <mergeCell ref="D55:F55"/>
    <mergeCell ref="D75:F75"/>
    <mergeCell ref="D77:F77"/>
    <mergeCell ref="D79:F79"/>
    <mergeCell ref="D81:F81"/>
    <mergeCell ref="L16:P16"/>
    <mergeCell ref="L18:P18"/>
    <mergeCell ref="L20:P20"/>
    <mergeCell ref="L22:P22"/>
    <mergeCell ref="L24:P24"/>
    <mergeCell ref="L26:P26"/>
    <mergeCell ref="L28:P28"/>
    <mergeCell ref="D65:F65"/>
    <mergeCell ref="D67:F67"/>
    <mergeCell ref="D69:F69"/>
    <mergeCell ref="D71:F71"/>
    <mergeCell ref="D73:F73"/>
  </mergeCells>
  <phoneticPr fontId="0" type="noConversion"/>
  <conditionalFormatting sqref="H11:H28 H30:H82">
    <cfRule type="cellIs" dxfId="5" priority="85" stopIfTrue="1" operator="equal">
      <formula>"Caso Cancelado"</formula>
    </cfRule>
    <cfRule type="cellIs" dxfId="4" priority="86" stopIfTrue="1" operator="equal">
      <formula>"Caso Erróneo"</formula>
    </cfRule>
    <cfRule type="cellIs" dxfId="3" priority="87" stopIfTrue="1" operator="equal">
      <formula>"En Espera"</formula>
    </cfRule>
    <cfRule type="cellIs" dxfId="2" priority="91" stopIfTrue="1" operator="equal">
      <formula>"Satisfactorio"</formula>
    </cfRule>
    <cfRule type="cellIs" dxfId="1" priority="92" stopIfTrue="1" operator="equal">
      <formula>"En curso"</formula>
    </cfRule>
    <cfRule type="cellIs" dxfId="0" priority="93" stopIfTrue="1" operator="equal">
      <formula>"Insatisfactorio"</formula>
    </cfRule>
  </conditionalFormatting>
  <dataValidations count="6">
    <dataValidation type="custom" allowBlank="1" showInputMessage="1" showErrorMessage="1" sqref="E6" xr:uid="{00000000-0002-0000-0100-000003000000}">
      <formula1>Tester</formula1>
    </dataValidation>
    <dataValidation type="list" allowBlank="1" showInputMessage="1" showErrorMessage="1" sqref="B6:C6" xr:uid="{00000000-0002-0000-0100-000005000000}">
      <formula1>Tester</formula1>
    </dataValidation>
    <dataValidation type="list" allowBlank="1" showInputMessage="1" showErrorMessage="1" sqref="H11:H28 H30:H82" xr:uid="{00000000-0002-0000-0100-000001000000}">
      <formula1>Resultado</formula1>
    </dataValidation>
    <dataValidation type="list" allowBlank="1" showInputMessage="1" showErrorMessage="1" sqref="B11:B28 B30:B82" xr:uid="{00000000-0002-0000-0100-000002000000}">
      <formula1>Criticidad</formula1>
    </dataValidation>
    <dataValidation type="list" allowBlank="1" showInputMessage="1" showErrorMessage="1" sqref="C11:C28 C30:C82" xr:uid="{00000000-0002-0000-0100-000004000000}">
      <formula1>CP</formula1>
    </dataValidation>
    <dataValidation type="list" allowBlank="1" showInputMessage="1" showErrorMessage="1" sqref="I11:I28 I30:I82" xr:uid="{00000000-0002-0000-0100-000006000000}">
      <formula1>Id_Proceso</formula1>
    </dataValidation>
  </dataValidations>
  <pageMargins left="0.27559055118110237" right="0.74803149606299213" top="0.27559055118110237" bottom="0.31496062992125984" header="0" footer="0"/>
  <pageSetup paperSize="9" scale="68" fitToHeight="50" orientation="landscape" horizontalDpi="200" verticalDpi="200" r:id="rId1"/>
  <headerFooter alignWithMargins="0"/>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Hoja3">
    <pageSetUpPr fitToPage="1"/>
  </sheetPr>
  <dimension ref="A1:AO145"/>
  <sheetViews>
    <sheetView showGridLines="0" workbookViewId="0">
      <selection activeCell="A86" sqref="A86:IV86"/>
    </sheetView>
  </sheetViews>
  <sheetFormatPr baseColWidth="10" defaultColWidth="11.44140625" defaultRowHeight="13.2" x14ac:dyDescent="0.25"/>
  <cols>
    <col min="1" max="1" width="1.6640625" style="1" customWidth="1"/>
    <col min="2" max="2" width="8.88671875" style="1" customWidth="1"/>
    <col min="3" max="3" width="22.6640625" style="1" customWidth="1"/>
    <col min="4" max="4" width="10.44140625" style="1" customWidth="1"/>
    <col min="5" max="5" width="12" style="1" customWidth="1"/>
    <col min="6" max="6" width="18.6640625" style="1" customWidth="1"/>
    <col min="7" max="7" width="16.33203125" style="1" customWidth="1"/>
    <col min="8" max="8" width="19.88671875" style="1" customWidth="1"/>
    <col min="9" max="9" width="14.88671875" style="1" customWidth="1"/>
    <col min="10" max="10" width="17.88671875" style="1" customWidth="1"/>
    <col min="11" max="11" width="22.6640625" style="1" customWidth="1"/>
    <col min="12" max="16384" width="11.44140625" style="1"/>
  </cols>
  <sheetData>
    <row r="1" spans="1:41" ht="12.75" customHeight="1" x14ac:dyDescent="0.25">
      <c r="A1"/>
      <c r="B1" s="316"/>
      <c r="C1" s="317"/>
      <c r="D1" s="325"/>
      <c r="E1" s="325"/>
      <c r="F1" s="325"/>
      <c r="G1" s="325"/>
      <c r="H1" s="325"/>
      <c r="I1" s="325"/>
      <c r="J1" s="254" t="str">
        <f>Resumen!I1</f>
        <v xml:space="preserve">Casos de Pruebas
</v>
      </c>
      <c r="K1" s="254"/>
    </row>
    <row r="2" spans="1:41" ht="12.75" customHeight="1" x14ac:dyDescent="0.25">
      <c r="A2"/>
      <c r="B2" s="318"/>
      <c r="C2" s="319"/>
      <c r="D2" s="325"/>
      <c r="E2" s="325"/>
      <c r="F2" s="325"/>
      <c r="G2" s="325"/>
      <c r="H2" s="325"/>
      <c r="I2" s="325"/>
      <c r="J2" s="254"/>
      <c r="K2" s="254"/>
    </row>
    <row r="3" spans="1:41" ht="12.75" customHeight="1" x14ac:dyDescent="0.25">
      <c r="A3"/>
      <c r="B3" s="320"/>
      <c r="C3" s="321"/>
      <c r="D3" s="325"/>
      <c r="E3" s="325"/>
      <c r="F3" s="325"/>
      <c r="G3" s="325"/>
      <c r="H3" s="325"/>
      <c r="I3" s="325"/>
      <c r="J3" s="254"/>
      <c r="K3" s="254"/>
    </row>
    <row r="4" spans="1:41" x14ac:dyDescent="0.25">
      <c r="A4" s="11"/>
      <c r="B4" s="11"/>
      <c r="C4" s="11"/>
      <c r="D4" s="11"/>
      <c r="E4" s="11"/>
      <c r="F4" s="11"/>
      <c r="G4" s="11"/>
      <c r="H4" s="11"/>
      <c r="I4" s="11"/>
      <c r="J4" s="11"/>
      <c r="K4" s="11"/>
    </row>
    <row r="5" spans="1:41" x14ac:dyDescent="0.25">
      <c r="I5" s="8"/>
      <c r="J5" s="8"/>
      <c r="K5" s="8"/>
    </row>
    <row r="6" spans="1:41" s="46" customFormat="1" ht="10.5" customHeight="1" x14ac:dyDescent="0.25">
      <c r="A6" s="41"/>
      <c r="B6" s="42"/>
      <c r="C6" s="43"/>
      <c r="D6" s="43"/>
      <c r="E6" s="43"/>
      <c r="F6" s="43"/>
      <c r="G6" s="43"/>
      <c r="H6" s="43"/>
      <c r="I6" s="43"/>
      <c r="J6" s="43"/>
      <c r="K6" s="43"/>
      <c r="L6" s="41"/>
      <c r="M6" s="44"/>
      <c r="N6" s="44"/>
      <c r="O6" s="44"/>
      <c r="P6" s="45"/>
      <c r="R6" s="47"/>
      <c r="S6" s="47"/>
      <c r="T6" s="48"/>
      <c r="U6" s="48"/>
      <c r="V6" s="48"/>
      <c r="W6" s="48"/>
      <c r="X6" s="47"/>
      <c r="AO6" s="47"/>
    </row>
    <row r="7" spans="1:41" s="46" customFormat="1" ht="13.5" customHeight="1" x14ac:dyDescent="0.25">
      <c r="A7" s="41"/>
      <c r="B7" s="41"/>
      <c r="C7" s="42"/>
      <c r="D7" s="42"/>
      <c r="E7" s="44"/>
      <c r="F7" s="44"/>
      <c r="G7" s="44"/>
      <c r="H7" s="44"/>
      <c r="I7" s="44"/>
      <c r="J7" s="44"/>
      <c r="K7" s="44"/>
      <c r="L7" s="44"/>
      <c r="M7" s="44"/>
      <c r="N7" s="44"/>
      <c r="O7" s="44"/>
      <c r="P7" s="45"/>
      <c r="R7" s="47"/>
      <c r="S7" s="47"/>
      <c r="T7" s="48"/>
      <c r="U7" s="48"/>
      <c r="V7" s="48"/>
      <c r="W7" s="48"/>
      <c r="X7" s="47"/>
      <c r="AO7" s="47"/>
    </row>
    <row r="8" spans="1:41" customFormat="1" ht="38.25" customHeight="1" x14ac:dyDescent="0.3">
      <c r="A8" s="42"/>
      <c r="B8" s="322" t="s">
        <v>32</v>
      </c>
      <c r="C8" s="323"/>
      <c r="D8" s="323"/>
      <c r="E8" s="323"/>
      <c r="F8" s="323"/>
      <c r="G8" s="323"/>
      <c r="H8" s="323"/>
      <c r="I8" s="323"/>
      <c r="J8" s="323"/>
      <c r="K8" s="324"/>
      <c r="L8" s="42"/>
      <c r="M8" s="42"/>
      <c r="N8" s="42"/>
      <c r="O8" s="42"/>
    </row>
    <row r="9" spans="1:41" customFormat="1" ht="18" customHeight="1" thickBot="1" x14ac:dyDescent="0.35">
      <c r="A9" s="42"/>
      <c r="B9" s="49"/>
      <c r="C9" s="49"/>
      <c r="D9" s="49"/>
      <c r="E9" s="49"/>
      <c r="F9" s="49"/>
      <c r="G9" s="49"/>
      <c r="H9" s="49"/>
      <c r="I9" s="49"/>
      <c r="J9" s="49"/>
      <c r="K9" s="49"/>
      <c r="L9" s="42"/>
      <c r="M9" s="42"/>
      <c r="N9" s="42"/>
      <c r="O9" s="42"/>
    </row>
    <row r="10" spans="1:41" customFormat="1" ht="18" customHeight="1" thickBot="1" x14ac:dyDescent="0.35">
      <c r="A10" s="42"/>
      <c r="B10" s="312" t="s">
        <v>29</v>
      </c>
      <c r="C10" s="313"/>
      <c r="D10" s="313"/>
      <c r="E10" s="313"/>
      <c r="F10" s="313"/>
      <c r="G10" s="313"/>
      <c r="H10" s="313"/>
      <c r="I10" s="313"/>
      <c r="J10" s="313"/>
      <c r="K10" s="313"/>
      <c r="L10" s="42"/>
      <c r="M10" s="42"/>
      <c r="N10" s="42"/>
      <c r="O10" s="42"/>
    </row>
    <row r="11" spans="1:41" customFormat="1" ht="18" customHeight="1" x14ac:dyDescent="0.3">
      <c r="A11" s="42"/>
      <c r="B11" s="49"/>
      <c r="C11" s="49"/>
      <c r="D11" s="49"/>
      <c r="E11" s="49"/>
      <c r="F11" s="49"/>
      <c r="G11" s="49"/>
      <c r="H11" s="49"/>
      <c r="I11" s="49"/>
      <c r="J11" s="49"/>
      <c r="K11" s="49"/>
      <c r="L11" s="42"/>
      <c r="M11" s="42"/>
      <c r="N11" s="42"/>
      <c r="O11" s="42"/>
    </row>
    <row r="12" spans="1:41" customFormat="1" ht="29.25" customHeight="1" x14ac:dyDescent="0.25">
      <c r="A12" s="42"/>
      <c r="B12" s="326" t="s">
        <v>180</v>
      </c>
      <c r="C12" s="327"/>
      <c r="D12" s="327"/>
      <c r="E12" s="327"/>
      <c r="F12" s="327"/>
      <c r="G12" s="327"/>
      <c r="H12" s="327"/>
      <c r="I12" s="327"/>
      <c r="J12" s="327"/>
      <c r="K12" s="327"/>
      <c r="L12" s="42"/>
      <c r="M12" s="42"/>
      <c r="N12" s="42"/>
      <c r="O12" s="42"/>
    </row>
    <row r="13" spans="1:41" customFormat="1" ht="11.25" customHeight="1" x14ac:dyDescent="0.25">
      <c r="A13" s="42"/>
      <c r="B13" s="51"/>
      <c r="C13" s="51"/>
      <c r="D13" s="51"/>
      <c r="E13" s="51"/>
      <c r="F13" s="51"/>
      <c r="G13" s="51"/>
      <c r="H13" s="51"/>
      <c r="I13" s="51"/>
      <c r="J13" s="51"/>
      <c r="K13" s="51"/>
      <c r="L13" s="42"/>
      <c r="M13" s="42"/>
      <c r="N13" s="42"/>
      <c r="O13" s="42"/>
    </row>
    <row r="14" spans="1:41" customFormat="1" ht="11.25" customHeight="1" x14ac:dyDescent="0.25">
      <c r="A14" s="42"/>
      <c r="B14" s="314" t="s">
        <v>181</v>
      </c>
      <c r="C14" s="315"/>
      <c r="D14" s="315"/>
      <c r="E14" s="315"/>
      <c r="F14" s="315"/>
      <c r="G14" s="315"/>
      <c r="H14" s="315"/>
      <c r="I14" s="315"/>
      <c r="J14" s="315"/>
      <c r="K14" s="315"/>
      <c r="L14" s="42"/>
      <c r="M14" s="42"/>
      <c r="N14" s="42"/>
      <c r="O14" s="42"/>
    </row>
    <row r="15" spans="1:41" customFormat="1" ht="11.25" customHeight="1" x14ac:dyDescent="0.25">
      <c r="A15" s="42"/>
      <c r="B15" s="51"/>
      <c r="C15" s="51"/>
      <c r="D15" s="51"/>
      <c r="E15" s="51"/>
      <c r="F15" s="51"/>
      <c r="G15" s="51"/>
      <c r="H15" s="51"/>
      <c r="I15" s="51"/>
      <c r="J15" s="51"/>
      <c r="K15" s="51"/>
      <c r="L15" s="42"/>
      <c r="M15" s="42"/>
      <c r="N15" s="42"/>
      <c r="O15" s="42"/>
    </row>
    <row r="16" spans="1:41" customFormat="1" ht="27" customHeight="1" x14ac:dyDescent="0.25">
      <c r="A16" s="42"/>
      <c r="B16" s="326" t="s">
        <v>182</v>
      </c>
      <c r="C16" s="327"/>
      <c r="D16" s="327"/>
      <c r="E16" s="327"/>
      <c r="F16" s="327"/>
      <c r="G16" s="327"/>
      <c r="H16" s="327"/>
      <c r="I16" s="327"/>
      <c r="J16" s="327"/>
      <c r="K16" s="327"/>
      <c r="L16" s="42"/>
      <c r="M16" s="42"/>
      <c r="N16" s="42"/>
      <c r="O16" s="42"/>
    </row>
    <row r="17" spans="1:15" customFormat="1" ht="11.25" customHeight="1" x14ac:dyDescent="0.25">
      <c r="A17" s="42"/>
      <c r="B17" s="51"/>
      <c r="C17" s="51"/>
      <c r="D17" s="51"/>
      <c r="E17" s="51"/>
      <c r="F17" s="51"/>
      <c r="G17" s="51"/>
      <c r="H17" s="51"/>
      <c r="I17" s="51"/>
      <c r="J17" s="51"/>
      <c r="K17" s="51"/>
      <c r="L17" s="42"/>
      <c r="M17" s="42"/>
      <c r="N17" s="42"/>
      <c r="O17" s="42"/>
    </row>
    <row r="18" spans="1:15" customFormat="1" ht="11.25" customHeight="1" x14ac:dyDescent="0.25">
      <c r="A18" s="42"/>
      <c r="B18" s="314" t="s">
        <v>183</v>
      </c>
      <c r="C18" s="315"/>
      <c r="D18" s="315"/>
      <c r="E18" s="315"/>
      <c r="F18" s="315"/>
      <c r="G18" s="315"/>
      <c r="H18" s="315"/>
      <c r="I18" s="315"/>
      <c r="J18" s="315"/>
      <c r="K18" s="315"/>
      <c r="L18" s="42"/>
      <c r="M18" s="42"/>
      <c r="N18" s="42"/>
      <c r="O18" s="42"/>
    </row>
    <row r="19" spans="1:15" customFormat="1" ht="11.25" customHeight="1" x14ac:dyDescent="0.25">
      <c r="A19" s="42"/>
      <c r="B19" s="51"/>
      <c r="C19" s="51"/>
      <c r="D19" s="51"/>
      <c r="E19" s="51"/>
      <c r="F19" s="51"/>
      <c r="G19" s="51"/>
      <c r="H19" s="51"/>
      <c r="I19" s="51"/>
      <c r="J19" s="51"/>
      <c r="K19" s="51"/>
      <c r="L19" s="42"/>
      <c r="M19" s="42"/>
      <c r="N19" s="42"/>
      <c r="O19" s="42"/>
    </row>
    <row r="20" spans="1:15" customFormat="1" ht="11.25" customHeight="1" x14ac:dyDescent="0.25">
      <c r="A20" s="42"/>
      <c r="B20" s="314" t="s">
        <v>184</v>
      </c>
      <c r="C20" s="315"/>
      <c r="D20" s="315"/>
      <c r="E20" s="315"/>
      <c r="F20" s="315"/>
      <c r="G20" s="315"/>
      <c r="H20" s="315"/>
      <c r="I20" s="315"/>
      <c r="J20" s="315"/>
      <c r="K20" s="315"/>
      <c r="L20" s="42"/>
      <c r="M20" s="42"/>
      <c r="N20" s="42"/>
      <c r="O20" s="42"/>
    </row>
    <row r="21" spans="1:15" customFormat="1" ht="11.25" customHeight="1" x14ac:dyDescent="0.25">
      <c r="A21" s="42"/>
      <c r="B21" s="51"/>
      <c r="C21" s="51"/>
      <c r="D21" s="51"/>
      <c r="E21" s="51"/>
      <c r="F21" s="51"/>
      <c r="G21" s="51"/>
      <c r="H21" s="51"/>
      <c r="I21" s="51"/>
      <c r="J21" s="51"/>
      <c r="K21" s="51"/>
      <c r="L21" s="42"/>
      <c r="M21" s="42"/>
      <c r="N21" s="42"/>
      <c r="O21" s="42"/>
    </row>
    <row r="22" spans="1:15" customFormat="1" ht="11.25" customHeight="1" x14ac:dyDescent="0.25">
      <c r="A22" s="42"/>
      <c r="B22" s="328" t="s">
        <v>190</v>
      </c>
      <c r="C22" s="315"/>
      <c r="D22" s="315"/>
      <c r="E22" s="315"/>
      <c r="F22" s="315"/>
      <c r="G22" s="315"/>
      <c r="H22" s="315"/>
      <c r="I22" s="315"/>
      <c r="J22" s="315"/>
      <c r="K22" s="315"/>
      <c r="L22" s="42"/>
      <c r="M22" s="42"/>
      <c r="N22" s="42"/>
      <c r="O22" s="42"/>
    </row>
    <row r="23" spans="1:15" customFormat="1" ht="13.8" x14ac:dyDescent="0.25">
      <c r="A23" s="42"/>
      <c r="B23" s="51"/>
      <c r="C23" s="52"/>
      <c r="D23" s="52"/>
      <c r="E23" s="52"/>
      <c r="F23" s="52"/>
      <c r="G23" s="52"/>
      <c r="H23" s="52"/>
      <c r="I23" s="52"/>
      <c r="J23" s="52"/>
      <c r="K23" s="52"/>
      <c r="L23" s="42"/>
      <c r="M23" s="42"/>
      <c r="N23" s="42"/>
      <c r="O23" s="42"/>
    </row>
    <row r="24" spans="1:15" customFormat="1" ht="14.4" thickBot="1" x14ac:dyDescent="0.3">
      <c r="A24" s="42"/>
      <c r="B24" s="53"/>
      <c r="C24" s="53"/>
      <c r="D24" s="53"/>
      <c r="E24" s="53"/>
      <c r="F24" s="53"/>
      <c r="G24" s="53"/>
      <c r="H24" s="53"/>
      <c r="I24" s="53"/>
      <c r="J24" s="53"/>
      <c r="K24" s="53"/>
      <c r="L24" s="42"/>
      <c r="M24" s="42"/>
      <c r="N24" s="42"/>
      <c r="O24" s="42"/>
    </row>
    <row r="25" spans="1:15" customFormat="1" ht="18" thickBot="1" x14ac:dyDescent="0.35">
      <c r="A25" s="42"/>
      <c r="B25" s="312" t="s">
        <v>33</v>
      </c>
      <c r="C25" s="313"/>
      <c r="D25" s="313"/>
      <c r="E25" s="313"/>
      <c r="F25" s="313"/>
      <c r="G25" s="313"/>
      <c r="H25" s="313"/>
      <c r="I25" s="313"/>
      <c r="J25" s="313"/>
      <c r="K25" s="313"/>
      <c r="L25" s="42"/>
      <c r="M25" s="42"/>
      <c r="N25" s="42"/>
      <c r="O25" s="42"/>
    </row>
    <row r="26" spans="1:15" customFormat="1" ht="12" customHeight="1" x14ac:dyDescent="0.3">
      <c r="A26" s="42"/>
      <c r="B26" s="54"/>
      <c r="C26" s="54"/>
      <c r="D26" s="54"/>
      <c r="E26" s="54"/>
      <c r="F26" s="54"/>
      <c r="G26" s="54"/>
      <c r="H26" s="54"/>
      <c r="I26" s="54"/>
      <c r="J26" s="54"/>
      <c r="K26" s="54"/>
      <c r="L26" s="42"/>
      <c r="M26" s="42"/>
      <c r="N26" s="42"/>
      <c r="O26" s="42"/>
    </row>
    <row r="27" spans="1:15" s="56" customFormat="1" ht="18.75" customHeight="1" x14ac:dyDescent="0.25">
      <c r="A27" s="55"/>
      <c r="B27" s="302" t="s">
        <v>34</v>
      </c>
      <c r="C27" s="302"/>
      <c r="D27" s="302"/>
      <c r="E27" s="302"/>
      <c r="F27" s="302"/>
      <c r="G27" s="302"/>
      <c r="H27" s="302"/>
      <c r="I27" s="302"/>
      <c r="J27" s="302"/>
      <c r="K27" s="302"/>
      <c r="L27" s="55"/>
      <c r="M27" s="55"/>
      <c r="N27" s="55"/>
      <c r="O27" s="55"/>
    </row>
    <row r="28" spans="1:15" s="60" customFormat="1" ht="9" customHeight="1" x14ac:dyDescent="0.25">
      <c r="A28" s="57"/>
      <c r="B28" s="58"/>
      <c r="C28" s="59" t="s">
        <v>30</v>
      </c>
      <c r="D28" s="59"/>
      <c r="E28" s="59"/>
      <c r="F28" s="59"/>
      <c r="G28" s="59"/>
      <c r="H28" s="59"/>
      <c r="I28" s="59"/>
      <c r="J28" s="59"/>
      <c r="K28" s="59"/>
      <c r="L28" s="57"/>
      <c r="M28" s="57"/>
      <c r="N28" s="57"/>
      <c r="O28" s="57"/>
    </row>
    <row r="29" spans="1:15" s="60" customFormat="1" x14ac:dyDescent="0.25">
      <c r="A29" s="57"/>
      <c r="B29" s="58"/>
      <c r="C29" s="301" t="s">
        <v>168</v>
      </c>
      <c r="D29" s="301"/>
      <c r="E29" s="301"/>
      <c r="F29" s="301"/>
      <c r="G29" s="301"/>
      <c r="H29" s="301"/>
      <c r="I29" s="301"/>
      <c r="J29" s="301"/>
      <c r="K29" s="301"/>
      <c r="L29" s="57"/>
      <c r="M29" s="57"/>
      <c r="N29" s="57"/>
      <c r="O29" s="57"/>
    </row>
    <row r="30" spans="1:15" customFormat="1" ht="30" customHeight="1" x14ac:dyDescent="0.25">
      <c r="A30" s="42"/>
      <c r="B30" s="42"/>
      <c r="C30" s="80" t="s">
        <v>37</v>
      </c>
      <c r="D30" s="300" t="s">
        <v>173</v>
      </c>
      <c r="E30" s="298"/>
      <c r="F30" s="298"/>
      <c r="G30" s="298"/>
      <c r="H30" s="298"/>
      <c r="I30" s="298"/>
      <c r="J30" s="298"/>
      <c r="K30" s="299"/>
      <c r="L30" s="42"/>
      <c r="M30" s="42"/>
      <c r="N30" s="42"/>
      <c r="O30" s="42"/>
    </row>
    <row r="31" spans="1:15" customFormat="1" ht="29.25" customHeight="1" x14ac:dyDescent="0.25">
      <c r="A31" s="42"/>
      <c r="B31" s="42"/>
      <c r="C31" s="80" t="s">
        <v>38</v>
      </c>
      <c r="D31" s="306" t="s">
        <v>174</v>
      </c>
      <c r="E31" s="306"/>
      <c r="F31" s="306"/>
      <c r="G31" s="306"/>
      <c r="H31" s="306"/>
      <c r="I31" s="306"/>
      <c r="J31" s="306"/>
      <c r="K31" s="306"/>
      <c r="L31" s="61"/>
      <c r="M31" s="42"/>
      <c r="N31" s="42"/>
      <c r="O31" s="42"/>
    </row>
    <row r="32" spans="1:15" customFormat="1" ht="57" customHeight="1" x14ac:dyDescent="0.25">
      <c r="A32" s="42"/>
      <c r="B32" s="42"/>
      <c r="C32" s="80" t="s">
        <v>39</v>
      </c>
      <c r="D32" s="306" t="s">
        <v>177</v>
      </c>
      <c r="E32" s="306"/>
      <c r="F32" s="306"/>
      <c r="G32" s="306"/>
      <c r="H32" s="306"/>
      <c r="I32" s="306"/>
      <c r="J32" s="306"/>
      <c r="K32" s="306"/>
      <c r="L32" s="61"/>
      <c r="M32" s="42"/>
      <c r="N32" s="42"/>
      <c r="O32" s="42"/>
    </row>
    <row r="33" spans="1:15" customFormat="1" ht="17.25" customHeight="1" x14ac:dyDescent="0.25">
      <c r="A33" s="42"/>
      <c r="B33" s="42"/>
      <c r="C33" s="80" t="s">
        <v>40</v>
      </c>
      <c r="D33" s="300" t="s">
        <v>176</v>
      </c>
      <c r="E33" s="298"/>
      <c r="F33" s="298"/>
      <c r="G33" s="298"/>
      <c r="H33" s="298"/>
      <c r="I33" s="298"/>
      <c r="J33" s="298"/>
      <c r="K33" s="299"/>
      <c r="L33" s="61"/>
      <c r="M33" s="42"/>
      <c r="N33" s="42"/>
      <c r="O33" s="42"/>
    </row>
    <row r="34" spans="1:15" customFormat="1" ht="53.25" customHeight="1" x14ac:dyDescent="0.25">
      <c r="A34" s="42"/>
      <c r="B34" s="42"/>
      <c r="C34" s="80" t="s">
        <v>41</v>
      </c>
      <c r="D34" s="300" t="s">
        <v>175</v>
      </c>
      <c r="E34" s="298"/>
      <c r="F34" s="298"/>
      <c r="G34" s="298"/>
      <c r="H34" s="298"/>
      <c r="I34" s="298"/>
      <c r="J34" s="298"/>
      <c r="K34" s="299"/>
      <c r="L34" s="61"/>
      <c r="M34" s="42"/>
      <c r="N34" s="42"/>
      <c r="O34" s="42"/>
    </row>
    <row r="35" spans="1:15" customFormat="1" ht="26.25" customHeight="1" x14ac:dyDescent="0.25">
      <c r="A35" s="42"/>
      <c r="B35" s="42"/>
      <c r="C35" s="80" t="s">
        <v>42</v>
      </c>
      <c r="D35" s="300" t="s">
        <v>178</v>
      </c>
      <c r="E35" s="298"/>
      <c r="F35" s="298"/>
      <c r="G35" s="298"/>
      <c r="H35" s="298"/>
      <c r="I35" s="298"/>
      <c r="J35" s="298"/>
      <c r="K35" s="299"/>
      <c r="L35" s="61"/>
      <c r="M35" s="42"/>
      <c r="N35" s="42"/>
      <c r="O35" s="42"/>
    </row>
    <row r="36" spans="1:15" s="60" customFormat="1" ht="14.25" customHeight="1" x14ac:dyDescent="0.25">
      <c r="A36" s="57"/>
      <c r="B36" s="58"/>
      <c r="C36" s="59"/>
      <c r="D36" s="59"/>
      <c r="E36" s="59"/>
      <c r="F36" s="59"/>
      <c r="G36" s="59"/>
      <c r="H36" s="59"/>
      <c r="I36" s="59"/>
      <c r="J36" s="59"/>
      <c r="K36" s="59"/>
      <c r="L36" s="57"/>
      <c r="M36" s="57"/>
      <c r="N36" s="57"/>
      <c r="O36" s="57"/>
    </row>
    <row r="37" spans="1:15" s="56" customFormat="1" ht="18.75" customHeight="1" x14ac:dyDescent="0.25">
      <c r="A37" s="55"/>
      <c r="B37" s="302" t="s">
        <v>217</v>
      </c>
      <c r="C37" s="302"/>
      <c r="D37" s="302"/>
      <c r="E37" s="302"/>
      <c r="F37" s="302"/>
      <c r="G37" s="302"/>
      <c r="H37" s="302"/>
      <c r="I37" s="302"/>
      <c r="J37" s="302"/>
      <c r="K37" s="302"/>
      <c r="L37" s="55"/>
      <c r="M37" s="55"/>
      <c r="N37" s="55"/>
      <c r="O37" s="55"/>
    </row>
    <row r="38" spans="1:15" s="60" customFormat="1" ht="8.25" customHeight="1" x14ac:dyDescent="0.25">
      <c r="A38" s="57"/>
      <c r="B38" s="58"/>
      <c r="C38" s="59"/>
      <c r="D38" s="59"/>
      <c r="E38" s="59"/>
      <c r="F38" s="59"/>
      <c r="G38" s="59"/>
      <c r="H38" s="59"/>
      <c r="I38" s="59"/>
      <c r="J38" s="59"/>
      <c r="K38" s="59"/>
      <c r="L38" s="57"/>
      <c r="M38" s="57"/>
      <c r="N38" s="57"/>
      <c r="O38" s="57"/>
    </row>
    <row r="39" spans="1:15" s="60" customFormat="1" x14ac:dyDescent="0.25">
      <c r="A39" s="57"/>
      <c r="B39" s="58"/>
      <c r="C39" s="308" t="s">
        <v>218</v>
      </c>
      <c r="D39" s="311"/>
      <c r="E39" s="311"/>
      <c r="F39" s="311"/>
      <c r="G39" s="311"/>
      <c r="H39" s="311"/>
      <c r="I39" s="311"/>
      <c r="J39" s="311"/>
      <c r="K39" s="311"/>
      <c r="L39" s="57"/>
      <c r="M39" s="57"/>
      <c r="N39" s="57"/>
      <c r="O39" s="57"/>
    </row>
    <row r="40" spans="1:15" s="60" customFormat="1" ht="11.25" customHeight="1" x14ac:dyDescent="0.25">
      <c r="A40" s="57"/>
      <c r="B40" s="58"/>
      <c r="C40" s="61"/>
      <c r="D40" s="64"/>
      <c r="E40" s="64"/>
      <c r="F40" s="64"/>
      <c r="G40" s="64"/>
      <c r="H40" s="64"/>
      <c r="I40" s="64"/>
      <c r="J40" s="64"/>
      <c r="K40" s="64"/>
      <c r="L40" s="57"/>
      <c r="M40" s="57"/>
      <c r="N40" s="57"/>
      <c r="O40" s="57"/>
    </row>
    <row r="41" spans="1:15" s="60" customFormat="1" x14ac:dyDescent="0.25">
      <c r="A41" s="57"/>
      <c r="B41" s="58"/>
      <c r="C41" s="301" t="s">
        <v>35</v>
      </c>
      <c r="D41" s="301"/>
      <c r="E41" s="301"/>
      <c r="F41" s="301"/>
      <c r="G41" s="301"/>
      <c r="H41" s="301"/>
      <c r="I41" s="301"/>
      <c r="J41" s="301"/>
      <c r="K41" s="301"/>
      <c r="L41" s="57"/>
      <c r="M41" s="57"/>
      <c r="N41" s="57"/>
      <c r="O41" s="57"/>
    </row>
    <row r="42" spans="1:15" s="60" customFormat="1" x14ac:dyDescent="0.25">
      <c r="A42" s="57"/>
      <c r="B42" s="58"/>
      <c r="C42" s="61"/>
      <c r="D42" s="61"/>
      <c r="E42" s="61"/>
      <c r="F42" s="61"/>
      <c r="G42" s="61"/>
      <c r="H42" s="61"/>
      <c r="I42" s="61"/>
      <c r="J42" s="61"/>
      <c r="K42" s="61"/>
      <c r="L42" s="57"/>
      <c r="M42" s="57"/>
      <c r="N42" s="57"/>
      <c r="O42" s="57"/>
    </row>
    <row r="43" spans="1:15" s="60" customFormat="1" ht="13.8" x14ac:dyDescent="0.25">
      <c r="A43" s="57"/>
      <c r="B43" s="302" t="s">
        <v>36</v>
      </c>
      <c r="C43" s="302"/>
      <c r="D43" s="302"/>
      <c r="E43" s="302"/>
      <c r="F43" s="302"/>
      <c r="G43" s="302"/>
      <c r="H43" s="302"/>
      <c r="I43" s="302"/>
      <c r="J43" s="302"/>
      <c r="K43" s="302"/>
      <c r="L43" s="57"/>
      <c r="M43" s="57"/>
      <c r="N43" s="57"/>
      <c r="O43" s="57"/>
    </row>
    <row r="44" spans="1:15" s="60" customFormat="1" x14ac:dyDescent="0.25">
      <c r="A44" s="57"/>
      <c r="B44" s="58"/>
      <c r="C44" s="106" t="s">
        <v>37</v>
      </c>
      <c r="D44" s="301"/>
      <c r="E44" s="301"/>
      <c r="F44" s="301"/>
      <c r="G44" s="301"/>
      <c r="H44" s="61"/>
      <c r="I44" s="61"/>
      <c r="J44" s="61"/>
      <c r="K44" s="61"/>
      <c r="L44" s="57"/>
      <c r="M44" s="57"/>
      <c r="N44" s="57"/>
      <c r="O44" s="57"/>
    </row>
    <row r="45" spans="1:15" s="60" customFormat="1" x14ac:dyDescent="0.25">
      <c r="A45" s="57"/>
      <c r="B45" s="58"/>
      <c r="C45" s="106" t="s">
        <v>38</v>
      </c>
      <c r="D45" s="301"/>
      <c r="E45" s="301"/>
      <c r="F45" s="301"/>
      <c r="G45" s="301"/>
      <c r="H45" s="61"/>
      <c r="I45" s="61"/>
      <c r="J45" s="61"/>
      <c r="K45" s="61"/>
      <c r="L45" s="57"/>
      <c r="M45" s="57"/>
      <c r="N45" s="57"/>
      <c r="O45" s="57"/>
    </row>
    <row r="46" spans="1:15" s="60" customFormat="1" x14ac:dyDescent="0.25">
      <c r="A46" s="57"/>
      <c r="B46" s="58"/>
      <c r="C46" s="106" t="s">
        <v>39</v>
      </c>
      <c r="D46" s="301"/>
      <c r="E46" s="301"/>
      <c r="F46" s="301"/>
      <c r="G46" s="301"/>
      <c r="H46" s="61"/>
      <c r="I46" s="61"/>
      <c r="J46" s="61"/>
      <c r="K46" s="61"/>
      <c r="L46" s="57"/>
      <c r="M46" s="57"/>
      <c r="N46" s="57"/>
      <c r="O46" s="57"/>
    </row>
    <row r="47" spans="1:15" s="60" customFormat="1" x14ac:dyDescent="0.25">
      <c r="A47" s="57"/>
      <c r="B47" s="58"/>
      <c r="C47" s="106" t="s">
        <v>40</v>
      </c>
      <c r="D47" s="301"/>
      <c r="E47" s="301"/>
      <c r="F47" s="301"/>
      <c r="G47" s="301"/>
      <c r="H47" s="61"/>
      <c r="I47" s="61"/>
      <c r="J47" s="61"/>
      <c r="K47" s="61"/>
      <c r="L47" s="57"/>
      <c r="M47" s="57"/>
      <c r="N47" s="57"/>
      <c r="O47" s="57"/>
    </row>
    <row r="48" spans="1:15" s="60" customFormat="1" x14ac:dyDescent="0.25">
      <c r="A48" s="57"/>
      <c r="B48" s="58"/>
      <c r="C48" s="106" t="s">
        <v>41</v>
      </c>
      <c r="D48" s="301"/>
      <c r="E48" s="301"/>
      <c r="F48" s="301"/>
      <c r="G48" s="301"/>
      <c r="H48" s="61"/>
      <c r="I48" s="61"/>
      <c r="J48" s="61"/>
      <c r="K48" s="61"/>
      <c r="L48" s="57"/>
      <c r="M48" s="57"/>
      <c r="N48" s="57"/>
      <c r="O48" s="57"/>
    </row>
    <row r="49" spans="1:15" s="60" customFormat="1" x14ac:dyDescent="0.25">
      <c r="A49" s="57"/>
      <c r="B49" s="58"/>
      <c r="C49" s="106" t="s">
        <v>42</v>
      </c>
      <c r="D49" s="301"/>
      <c r="E49" s="301"/>
      <c r="F49" s="301"/>
      <c r="G49" s="301"/>
      <c r="H49" s="61"/>
      <c r="I49" s="61"/>
      <c r="J49" s="61"/>
      <c r="K49" s="61"/>
      <c r="L49" s="57"/>
      <c r="M49" s="57"/>
      <c r="N49" s="57"/>
      <c r="O49" s="57"/>
    </row>
    <row r="50" spans="1:15" s="60" customFormat="1" ht="14.25" customHeight="1" x14ac:dyDescent="0.25">
      <c r="A50" s="57"/>
      <c r="B50" s="58"/>
      <c r="C50" s="59"/>
      <c r="D50" s="59"/>
      <c r="E50" s="59"/>
      <c r="F50" s="59"/>
      <c r="G50" s="59"/>
      <c r="H50" s="59"/>
      <c r="I50" s="59"/>
      <c r="J50" s="59"/>
      <c r="K50" s="59"/>
      <c r="L50" s="57"/>
      <c r="M50" s="57"/>
      <c r="N50" s="57"/>
      <c r="O50" s="57"/>
    </row>
    <row r="51" spans="1:15" s="56" customFormat="1" ht="18.75" customHeight="1" x14ac:dyDescent="0.25">
      <c r="A51" s="55"/>
      <c r="B51" s="302" t="s">
        <v>43</v>
      </c>
      <c r="C51" s="302"/>
      <c r="D51" s="302"/>
      <c r="E51" s="302"/>
      <c r="F51" s="302"/>
      <c r="G51" s="302"/>
      <c r="H51" s="302"/>
      <c r="I51" s="302"/>
      <c r="J51" s="302"/>
      <c r="K51" s="302"/>
      <c r="L51" s="55"/>
      <c r="M51" s="55"/>
      <c r="N51" s="55"/>
      <c r="O51" s="55"/>
    </row>
    <row r="52" spans="1:15" s="60" customFormat="1" x14ac:dyDescent="0.25">
      <c r="A52" s="57"/>
      <c r="B52" s="58"/>
      <c r="C52" s="59"/>
      <c r="D52" s="59"/>
      <c r="E52" s="59"/>
      <c r="F52" s="59"/>
      <c r="G52" s="59"/>
      <c r="H52" s="59"/>
      <c r="I52" s="59"/>
      <c r="J52" s="59"/>
      <c r="K52" s="59"/>
      <c r="L52" s="57"/>
      <c r="M52" s="57"/>
      <c r="N52" s="57"/>
      <c r="O52" s="57"/>
    </row>
    <row r="53" spans="1:15" s="60" customFormat="1" x14ac:dyDescent="0.25">
      <c r="A53" s="57"/>
      <c r="B53" s="62"/>
      <c r="C53" s="310" t="s">
        <v>45</v>
      </c>
      <c r="D53" s="329"/>
      <c r="E53" s="329"/>
      <c r="F53" s="329"/>
      <c r="G53" s="329"/>
      <c r="H53" s="329"/>
      <c r="I53" s="329"/>
      <c r="J53" s="329"/>
      <c r="K53" s="329"/>
      <c r="L53" s="57"/>
      <c r="M53" s="57"/>
      <c r="N53" s="57"/>
      <c r="O53" s="57"/>
    </row>
    <row r="54" spans="1:15" s="60" customFormat="1" ht="14.25" customHeight="1" x14ac:dyDescent="0.25">
      <c r="A54" s="57"/>
      <c r="B54" s="58"/>
      <c r="C54" s="59"/>
      <c r="D54" s="59"/>
      <c r="E54" s="59"/>
      <c r="F54" s="59"/>
      <c r="G54" s="59"/>
      <c r="H54" s="59"/>
      <c r="I54" s="59"/>
      <c r="J54" s="59"/>
      <c r="K54" s="59"/>
      <c r="L54" s="57"/>
      <c r="M54" s="57"/>
      <c r="N54" s="57"/>
      <c r="O54" s="57"/>
    </row>
    <row r="55" spans="1:15" s="56" customFormat="1" ht="18.75" customHeight="1" x14ac:dyDescent="0.25">
      <c r="A55" s="55"/>
      <c r="B55" s="302" t="s">
        <v>5</v>
      </c>
      <c r="C55" s="302"/>
      <c r="D55" s="302"/>
      <c r="E55" s="302"/>
      <c r="F55" s="302"/>
      <c r="G55" s="302"/>
      <c r="H55" s="302"/>
      <c r="I55" s="302"/>
      <c r="J55" s="302"/>
      <c r="K55" s="302"/>
      <c r="L55" s="55"/>
      <c r="M55" s="55"/>
      <c r="N55" s="55"/>
      <c r="O55" s="55"/>
    </row>
    <row r="56" spans="1:15" s="60" customFormat="1" ht="9" customHeight="1" x14ac:dyDescent="0.25">
      <c r="A56" s="57"/>
      <c r="B56" s="58"/>
      <c r="C56" s="59"/>
      <c r="D56" s="59"/>
      <c r="E56" s="59"/>
      <c r="F56" s="59"/>
      <c r="G56" s="59"/>
      <c r="H56" s="59"/>
      <c r="I56" s="59"/>
      <c r="J56" s="59"/>
      <c r="K56" s="59"/>
      <c r="L56" s="57"/>
      <c r="M56" s="57"/>
      <c r="N56" s="57"/>
      <c r="O56" s="57"/>
    </row>
    <row r="57" spans="1:15" s="60" customFormat="1" x14ac:dyDescent="0.25">
      <c r="A57" s="57"/>
      <c r="B57" s="58"/>
      <c r="C57" s="301" t="s">
        <v>44</v>
      </c>
      <c r="D57" s="301"/>
      <c r="E57" s="301"/>
      <c r="F57" s="301"/>
      <c r="G57" s="301"/>
      <c r="H57" s="301"/>
      <c r="I57" s="301"/>
      <c r="J57" s="301"/>
      <c r="K57" s="301"/>
      <c r="L57" s="57"/>
      <c r="M57" s="57"/>
      <c r="N57" s="57"/>
      <c r="O57" s="57"/>
    </row>
    <row r="58" spans="1:15" customFormat="1" x14ac:dyDescent="0.25">
      <c r="A58" s="42"/>
      <c r="B58" s="50"/>
      <c r="C58" s="50"/>
      <c r="D58" s="50"/>
      <c r="E58" s="50"/>
      <c r="F58" s="50"/>
      <c r="G58" s="50"/>
      <c r="H58" s="50"/>
      <c r="I58" s="50"/>
      <c r="J58" s="50"/>
      <c r="K58" s="50"/>
      <c r="L58" s="42"/>
      <c r="M58" s="42"/>
      <c r="N58" s="42"/>
      <c r="O58" s="42"/>
    </row>
    <row r="59" spans="1:15" s="56" customFormat="1" ht="18.75" customHeight="1" x14ac:dyDescent="0.25">
      <c r="A59" s="55"/>
      <c r="B59" s="302" t="s">
        <v>25</v>
      </c>
      <c r="C59" s="302"/>
      <c r="D59" s="302"/>
      <c r="E59" s="302"/>
      <c r="F59" s="302"/>
      <c r="G59" s="302"/>
      <c r="H59" s="302"/>
      <c r="I59" s="302"/>
      <c r="J59" s="302"/>
      <c r="K59" s="302"/>
      <c r="L59" s="55"/>
      <c r="M59" s="55"/>
      <c r="N59" s="55"/>
      <c r="O59" s="55"/>
    </row>
    <row r="60" spans="1:15" s="60" customFormat="1" ht="9" customHeight="1" x14ac:dyDescent="0.25">
      <c r="A60" s="57"/>
      <c r="B60" s="58"/>
      <c r="C60" s="59"/>
      <c r="D60" s="59"/>
      <c r="E60" s="59"/>
      <c r="F60" s="59"/>
      <c r="G60" s="59"/>
      <c r="H60" s="59"/>
      <c r="I60" s="59"/>
      <c r="J60" s="59"/>
      <c r="K60" s="59"/>
      <c r="L60" s="57"/>
      <c r="M60" s="57"/>
      <c r="N60" s="57"/>
      <c r="O60" s="57"/>
    </row>
    <row r="61" spans="1:15" s="60" customFormat="1" x14ac:dyDescent="0.25">
      <c r="A61" s="57"/>
      <c r="B61" s="58"/>
      <c r="C61" s="301" t="s">
        <v>46</v>
      </c>
      <c r="D61" s="301"/>
      <c r="E61" s="301"/>
      <c r="F61" s="301"/>
      <c r="G61" s="301"/>
      <c r="H61" s="301"/>
      <c r="I61" s="301"/>
      <c r="J61" s="301"/>
      <c r="K61" s="301"/>
      <c r="L61" s="57"/>
      <c r="M61" s="57"/>
      <c r="N61" s="57"/>
      <c r="O61" s="57"/>
    </row>
    <row r="62" spans="1:15" s="60" customFormat="1" x14ac:dyDescent="0.25">
      <c r="A62" s="57"/>
      <c r="B62" s="58"/>
      <c r="C62" s="63"/>
      <c r="D62" s="61"/>
      <c r="E62" s="61"/>
      <c r="F62" s="61"/>
      <c r="G62" s="61"/>
      <c r="H62" s="61"/>
      <c r="I62" s="61"/>
      <c r="J62" s="61"/>
      <c r="K62" s="61"/>
      <c r="L62" s="57"/>
      <c r="M62" s="57"/>
      <c r="N62" s="57"/>
      <c r="O62" s="57"/>
    </row>
    <row r="63" spans="1:15" s="56" customFormat="1" ht="18.75" customHeight="1" x14ac:dyDescent="0.25">
      <c r="A63" s="55"/>
      <c r="B63" s="302" t="s">
        <v>18</v>
      </c>
      <c r="C63" s="302"/>
      <c r="D63" s="302"/>
      <c r="E63" s="302"/>
      <c r="F63" s="302"/>
      <c r="G63" s="302"/>
      <c r="H63" s="302"/>
      <c r="I63" s="302"/>
      <c r="J63" s="302"/>
      <c r="K63" s="302"/>
      <c r="L63" s="55"/>
      <c r="M63" s="55"/>
      <c r="N63" s="55"/>
      <c r="O63" s="55"/>
    </row>
    <row r="64" spans="1:15" s="60" customFormat="1" ht="9" customHeight="1" x14ac:dyDescent="0.25">
      <c r="A64" s="57"/>
      <c r="B64" s="58"/>
      <c r="C64" s="59"/>
      <c r="D64" s="59"/>
      <c r="E64" s="59"/>
      <c r="F64" s="59"/>
      <c r="G64" s="59"/>
      <c r="H64" s="59"/>
      <c r="I64" s="59"/>
      <c r="J64" s="59"/>
      <c r="K64" s="59"/>
      <c r="L64" s="57"/>
      <c r="M64" s="57"/>
      <c r="N64" s="57"/>
      <c r="O64" s="57"/>
    </row>
    <row r="65" spans="1:15" s="60" customFormat="1" ht="120.75" customHeight="1" x14ac:dyDescent="0.25">
      <c r="A65" s="57"/>
      <c r="B65" s="58"/>
      <c r="C65" s="310" t="s">
        <v>219</v>
      </c>
      <c r="D65" s="301"/>
      <c r="E65" s="301"/>
      <c r="F65" s="301"/>
      <c r="G65" s="301"/>
      <c r="H65" s="301"/>
      <c r="I65" s="301"/>
      <c r="J65" s="301"/>
      <c r="K65" s="301"/>
      <c r="L65" s="57"/>
      <c r="M65" s="57"/>
      <c r="N65" s="57"/>
      <c r="O65" s="57"/>
    </row>
    <row r="66" spans="1:15" s="60" customFormat="1" x14ac:dyDescent="0.25">
      <c r="A66" s="57"/>
      <c r="B66" s="58"/>
      <c r="C66" s="61"/>
      <c r="D66" s="61"/>
      <c r="E66" s="61"/>
      <c r="F66" s="61"/>
      <c r="G66" s="61"/>
      <c r="H66" s="61"/>
      <c r="I66" s="61"/>
      <c r="J66" s="61"/>
      <c r="K66" s="61"/>
      <c r="L66" s="57"/>
      <c r="M66" s="57"/>
      <c r="N66" s="57"/>
      <c r="O66" s="57"/>
    </row>
    <row r="67" spans="1:15" s="56" customFormat="1" ht="18.75" customHeight="1" x14ac:dyDescent="0.25">
      <c r="A67" s="55"/>
      <c r="B67" s="302" t="s">
        <v>47</v>
      </c>
      <c r="C67" s="302"/>
      <c r="D67" s="302"/>
      <c r="E67" s="302"/>
      <c r="F67" s="302"/>
      <c r="G67" s="302"/>
      <c r="H67" s="302"/>
      <c r="I67" s="302"/>
      <c r="J67" s="302"/>
      <c r="K67" s="302"/>
      <c r="L67" s="55"/>
      <c r="M67" s="55"/>
      <c r="N67" s="55"/>
      <c r="O67" s="55"/>
    </row>
    <row r="68" spans="1:15" s="60" customFormat="1" ht="9" customHeight="1" x14ac:dyDescent="0.25">
      <c r="A68" s="57"/>
      <c r="B68" s="58"/>
      <c r="C68" s="59"/>
      <c r="D68" s="59"/>
      <c r="E68" s="59"/>
      <c r="F68" s="59"/>
      <c r="G68" s="59"/>
      <c r="H68" s="59"/>
      <c r="I68" s="59"/>
      <c r="J68" s="59"/>
      <c r="K68" s="59"/>
      <c r="L68" s="57"/>
      <c r="M68" s="57"/>
      <c r="N68" s="57"/>
      <c r="O68" s="57"/>
    </row>
    <row r="69" spans="1:15" s="60" customFormat="1" ht="30.75" customHeight="1" x14ac:dyDescent="0.25">
      <c r="A69" s="57"/>
      <c r="B69" s="58"/>
      <c r="C69" s="310" t="s">
        <v>220</v>
      </c>
      <c r="D69" s="301"/>
      <c r="E69" s="301"/>
      <c r="F69" s="301"/>
      <c r="G69" s="301"/>
      <c r="H69" s="301"/>
      <c r="I69" s="301"/>
      <c r="J69" s="301"/>
      <c r="K69" s="301"/>
      <c r="L69" s="57"/>
      <c r="M69" s="57"/>
      <c r="N69" s="57"/>
      <c r="O69" s="57"/>
    </row>
    <row r="70" spans="1:15" s="60" customFormat="1" x14ac:dyDescent="0.25">
      <c r="A70" s="57"/>
      <c r="B70" s="58"/>
      <c r="C70" s="61"/>
      <c r="D70" s="61"/>
      <c r="E70" s="61"/>
      <c r="F70" s="61"/>
      <c r="G70" s="61"/>
      <c r="H70" s="61"/>
      <c r="I70" s="61"/>
      <c r="J70" s="61"/>
      <c r="K70" s="61"/>
      <c r="L70" s="57"/>
      <c r="M70" s="57"/>
      <c r="N70" s="57"/>
      <c r="O70" s="57"/>
    </row>
    <row r="71" spans="1:15" s="56" customFormat="1" ht="18.75" customHeight="1" x14ac:dyDescent="0.25">
      <c r="A71" s="55"/>
      <c r="B71" s="302" t="s">
        <v>6</v>
      </c>
      <c r="C71" s="302"/>
      <c r="D71" s="302"/>
      <c r="E71" s="302"/>
      <c r="F71" s="302"/>
      <c r="G71" s="302"/>
      <c r="H71" s="302"/>
      <c r="I71" s="302"/>
      <c r="J71" s="302"/>
      <c r="K71" s="302"/>
      <c r="L71" s="55"/>
      <c r="M71" s="55"/>
      <c r="N71" s="55"/>
      <c r="O71" s="55"/>
    </row>
    <row r="72" spans="1:15" s="60" customFormat="1" ht="9" customHeight="1" x14ac:dyDescent="0.25">
      <c r="A72" s="57"/>
      <c r="B72" s="58"/>
      <c r="C72" s="59"/>
      <c r="D72" s="59"/>
      <c r="E72" s="59"/>
      <c r="F72" s="59"/>
      <c r="G72" s="59"/>
      <c r="H72" s="59"/>
      <c r="I72" s="59"/>
      <c r="J72" s="59"/>
      <c r="K72" s="59"/>
      <c r="L72" s="57"/>
      <c r="M72" s="57"/>
      <c r="N72" s="57"/>
      <c r="O72" s="57"/>
    </row>
    <row r="73" spans="1:15" s="60" customFormat="1" ht="30.75" customHeight="1" x14ac:dyDescent="0.25">
      <c r="A73" s="57"/>
      <c r="B73" s="58"/>
      <c r="C73" s="301" t="s">
        <v>31</v>
      </c>
      <c r="D73" s="301"/>
      <c r="E73" s="301"/>
      <c r="F73" s="301"/>
      <c r="G73" s="301"/>
      <c r="H73" s="301"/>
      <c r="I73" s="301"/>
      <c r="J73" s="301"/>
      <c r="K73" s="301"/>
      <c r="L73" s="57"/>
      <c r="M73" s="57"/>
      <c r="N73" s="57"/>
      <c r="O73" s="57"/>
    </row>
    <row r="74" spans="1:15" customFormat="1" x14ac:dyDescent="0.25">
      <c r="A74" s="42"/>
      <c r="B74" s="42"/>
      <c r="C74" s="42"/>
      <c r="D74" s="42"/>
      <c r="E74" s="42"/>
      <c r="F74" s="42"/>
      <c r="G74" s="42"/>
      <c r="H74" s="42"/>
      <c r="I74" s="42"/>
      <c r="J74" s="42"/>
      <c r="K74" s="42"/>
      <c r="L74" s="42"/>
      <c r="M74" s="42"/>
      <c r="N74" s="42"/>
      <c r="O74" s="42"/>
    </row>
    <row r="75" spans="1:15" s="56" customFormat="1" ht="18.75" customHeight="1" x14ac:dyDescent="0.25">
      <c r="A75" s="55"/>
      <c r="B75" s="302" t="s">
        <v>48</v>
      </c>
      <c r="C75" s="302"/>
      <c r="D75" s="302"/>
      <c r="E75" s="302"/>
      <c r="F75" s="302"/>
      <c r="G75" s="302"/>
      <c r="H75" s="302"/>
      <c r="I75" s="302"/>
      <c r="J75" s="302"/>
      <c r="K75" s="302"/>
      <c r="L75" s="55"/>
      <c r="M75" s="55"/>
      <c r="N75" s="55"/>
      <c r="O75" s="55"/>
    </row>
    <row r="76" spans="1:15" s="60" customFormat="1" ht="9" customHeight="1" x14ac:dyDescent="0.25">
      <c r="A76" s="57"/>
      <c r="B76" s="58"/>
      <c r="C76" s="59"/>
      <c r="D76" s="59"/>
      <c r="E76" s="59"/>
      <c r="F76" s="59"/>
      <c r="G76" s="59"/>
      <c r="H76" s="59"/>
      <c r="I76" s="59"/>
      <c r="J76" s="59"/>
      <c r="K76" s="59"/>
      <c r="L76" s="57"/>
      <c r="M76" s="57"/>
      <c r="N76" s="57"/>
      <c r="O76" s="57"/>
    </row>
    <row r="77" spans="1:15" customFormat="1" ht="57.75" customHeight="1" x14ac:dyDescent="0.25">
      <c r="A77" s="42"/>
      <c r="B77" s="42"/>
      <c r="C77" s="301" t="s">
        <v>49</v>
      </c>
      <c r="D77" s="301"/>
      <c r="E77" s="301"/>
      <c r="F77" s="301"/>
      <c r="G77" s="301"/>
      <c r="H77" s="301"/>
      <c r="I77" s="301"/>
      <c r="J77" s="301"/>
      <c r="K77" s="301"/>
      <c r="L77" s="42"/>
      <c r="M77" s="42"/>
      <c r="N77" s="42"/>
      <c r="O77" s="42"/>
    </row>
    <row r="78" spans="1:15" s="60" customFormat="1" ht="13.8" thickBot="1" x14ac:dyDescent="0.3">
      <c r="A78" s="57"/>
      <c r="B78" s="58"/>
      <c r="C78" s="63"/>
      <c r="D78" s="61"/>
      <c r="E78" s="61"/>
      <c r="F78" s="61"/>
      <c r="G78" s="61"/>
      <c r="H78" s="61"/>
      <c r="I78" s="61"/>
      <c r="J78" s="61"/>
      <c r="K78" s="61"/>
      <c r="L78" s="57"/>
      <c r="M78" s="57"/>
      <c r="N78" s="57"/>
      <c r="O78" s="57"/>
    </row>
    <row r="79" spans="1:15" customFormat="1" ht="18" thickBot="1" x14ac:dyDescent="0.35">
      <c r="A79" s="42"/>
      <c r="B79" s="312" t="s">
        <v>50</v>
      </c>
      <c r="C79" s="313"/>
      <c r="D79" s="313"/>
      <c r="E79" s="313"/>
      <c r="F79" s="313"/>
      <c r="G79" s="313"/>
      <c r="H79" s="313"/>
      <c r="I79" s="313"/>
      <c r="J79" s="313"/>
      <c r="K79" s="313"/>
      <c r="L79" s="42"/>
      <c r="M79" s="42"/>
      <c r="N79" s="42"/>
      <c r="O79" s="42"/>
    </row>
    <row r="80" spans="1:15" s="60" customFormat="1" x14ac:dyDescent="0.25">
      <c r="A80" s="57"/>
      <c r="B80" s="58"/>
      <c r="C80" s="63"/>
      <c r="D80" s="61"/>
      <c r="E80" s="61"/>
      <c r="F80" s="61"/>
      <c r="G80" s="61"/>
      <c r="H80" s="61"/>
      <c r="I80" s="61"/>
      <c r="J80" s="61"/>
      <c r="K80" s="61"/>
      <c r="L80" s="57"/>
      <c r="M80" s="57"/>
      <c r="N80" s="57"/>
      <c r="O80" s="57"/>
    </row>
    <row r="81" spans="1:15" s="60" customFormat="1" x14ac:dyDescent="0.25">
      <c r="A81" s="57"/>
      <c r="B81" s="307" t="s">
        <v>56</v>
      </c>
      <c r="C81" s="307"/>
      <c r="D81" s="307"/>
      <c r="E81" s="307"/>
      <c r="F81" s="307"/>
      <c r="G81" s="307"/>
      <c r="H81" s="307"/>
      <c r="I81" s="307"/>
      <c r="J81" s="307"/>
      <c r="K81" s="307"/>
      <c r="L81" s="57"/>
      <c r="M81" s="57"/>
      <c r="N81" s="57"/>
      <c r="O81" s="57"/>
    </row>
    <row r="82" spans="1:15" s="60" customFormat="1" x14ac:dyDescent="0.25">
      <c r="A82" s="57"/>
      <c r="B82" s="58"/>
      <c r="C82" s="63"/>
      <c r="D82" s="61"/>
      <c r="E82" s="61"/>
      <c r="F82" s="61"/>
      <c r="G82" s="61"/>
      <c r="H82" s="61"/>
      <c r="I82" s="61"/>
      <c r="J82" s="61"/>
      <c r="K82" s="61"/>
      <c r="L82" s="57"/>
      <c r="M82" s="57"/>
      <c r="N82" s="57"/>
      <c r="O82" s="57"/>
    </row>
    <row r="83" spans="1:15" s="56" customFormat="1" ht="18.75" customHeight="1" x14ac:dyDescent="0.25">
      <c r="A83" s="55"/>
      <c r="B83" s="302" t="s">
        <v>3</v>
      </c>
      <c r="C83" s="302"/>
      <c r="D83" s="302"/>
      <c r="E83" s="302"/>
      <c r="F83" s="302"/>
      <c r="G83" s="302"/>
      <c r="H83" s="302"/>
      <c r="I83" s="302"/>
      <c r="J83" s="302"/>
      <c r="K83" s="302"/>
      <c r="L83" s="55"/>
      <c r="M83" s="55"/>
      <c r="N83" s="55"/>
      <c r="O83" s="55"/>
    </row>
    <row r="84" spans="1:15" s="60" customFormat="1" x14ac:dyDescent="0.25">
      <c r="A84" s="57"/>
      <c r="B84" s="58"/>
      <c r="C84" s="59"/>
      <c r="D84" s="59"/>
      <c r="E84" s="59"/>
      <c r="F84" s="59"/>
      <c r="G84" s="59"/>
      <c r="H84" s="59"/>
      <c r="I84" s="59"/>
      <c r="J84" s="59"/>
      <c r="K84" s="59"/>
      <c r="L84" s="57"/>
      <c r="M84" s="57"/>
      <c r="N84" s="57"/>
      <c r="O84" s="57"/>
    </row>
    <row r="85" spans="1:15" customFormat="1" x14ac:dyDescent="0.25">
      <c r="A85" s="42"/>
      <c r="B85" s="42"/>
      <c r="C85" s="310" t="s">
        <v>191</v>
      </c>
      <c r="D85" s="301"/>
      <c r="E85" s="301"/>
      <c r="F85" s="301"/>
      <c r="G85" s="301"/>
      <c r="H85" s="301"/>
      <c r="I85" s="301"/>
      <c r="J85" s="301"/>
      <c r="K85" s="301"/>
      <c r="L85" s="42"/>
      <c r="M85" s="42"/>
      <c r="N85" s="42"/>
      <c r="O85" s="42"/>
    </row>
    <row r="86" spans="1:15" s="60" customFormat="1" x14ac:dyDescent="0.25">
      <c r="A86" s="57"/>
      <c r="B86" s="62"/>
      <c r="C86" s="308"/>
      <c r="D86" s="301"/>
      <c r="E86" s="301"/>
      <c r="F86" s="301"/>
      <c r="G86" s="301"/>
      <c r="H86" s="301"/>
      <c r="I86" s="301"/>
      <c r="J86" s="301"/>
      <c r="K86" s="301"/>
      <c r="L86" s="57"/>
      <c r="M86" s="57"/>
      <c r="N86" s="57"/>
      <c r="O86" s="57"/>
    </row>
    <row r="87" spans="1:15" s="56" customFormat="1" ht="18.75" customHeight="1" x14ac:dyDescent="0.25">
      <c r="A87" s="55"/>
      <c r="B87" s="302" t="s">
        <v>4</v>
      </c>
      <c r="C87" s="302"/>
      <c r="D87" s="302"/>
      <c r="E87" s="302"/>
      <c r="F87" s="302"/>
      <c r="G87" s="302"/>
      <c r="H87" s="302"/>
      <c r="I87" s="302"/>
      <c r="J87" s="302"/>
      <c r="K87" s="302"/>
      <c r="L87" s="55"/>
      <c r="M87" s="55"/>
      <c r="N87" s="55"/>
      <c r="O87" s="55"/>
    </row>
    <row r="88" spans="1:15" s="60" customFormat="1" ht="9" customHeight="1" x14ac:dyDescent="0.25">
      <c r="A88" s="57"/>
      <c r="B88" s="58"/>
      <c r="C88" s="59"/>
      <c r="D88" s="59"/>
      <c r="E88" s="59"/>
      <c r="F88" s="59"/>
      <c r="G88" s="59"/>
      <c r="H88" s="59"/>
      <c r="I88" s="59"/>
      <c r="J88" s="59"/>
      <c r="K88" s="59"/>
      <c r="L88" s="57"/>
      <c r="M88" s="57"/>
      <c r="N88" s="57"/>
      <c r="O88" s="57"/>
    </row>
    <row r="89" spans="1:15" customFormat="1" x14ac:dyDescent="0.25">
      <c r="A89" s="42"/>
      <c r="B89" s="42"/>
      <c r="C89" s="301" t="s">
        <v>167</v>
      </c>
      <c r="D89" s="301"/>
      <c r="E89" s="301"/>
      <c r="F89" s="301"/>
      <c r="G89" s="301"/>
      <c r="H89" s="301"/>
      <c r="I89" s="301"/>
      <c r="J89" s="301"/>
      <c r="K89" s="301"/>
      <c r="L89" s="42"/>
      <c r="M89" s="42"/>
      <c r="N89" s="42"/>
      <c r="O89" s="42"/>
    </row>
    <row r="90" spans="1:15" customFormat="1" x14ac:dyDescent="0.25">
      <c r="A90" s="42"/>
      <c r="B90" s="51"/>
      <c r="C90" s="308" t="s">
        <v>164</v>
      </c>
      <c r="D90" s="301"/>
      <c r="E90" s="301"/>
      <c r="F90" s="301"/>
      <c r="G90" s="301"/>
      <c r="H90" s="301"/>
      <c r="I90" s="301"/>
      <c r="J90" s="301"/>
      <c r="K90" s="301"/>
      <c r="L90" s="42"/>
      <c r="M90" s="42"/>
      <c r="N90" s="42"/>
      <c r="O90" s="42"/>
    </row>
    <row r="91" spans="1:15" customFormat="1" x14ac:dyDescent="0.25">
      <c r="A91" s="42"/>
      <c r="B91" s="51"/>
      <c r="C91" s="308" t="s">
        <v>165</v>
      </c>
      <c r="D91" s="301"/>
      <c r="E91" s="301"/>
      <c r="F91" s="301"/>
      <c r="G91" s="301"/>
      <c r="H91" s="301"/>
      <c r="I91" s="301"/>
      <c r="J91" s="301"/>
      <c r="K91" s="301"/>
      <c r="L91" s="42"/>
      <c r="M91" s="42"/>
      <c r="N91" s="42"/>
      <c r="O91" s="42"/>
    </row>
    <row r="92" spans="1:15" customFormat="1" x14ac:dyDescent="0.25">
      <c r="A92" s="42"/>
      <c r="B92" s="51"/>
      <c r="C92" s="308" t="s">
        <v>166</v>
      </c>
      <c r="D92" s="301"/>
      <c r="E92" s="301"/>
      <c r="F92" s="301"/>
      <c r="G92" s="301"/>
      <c r="H92" s="301"/>
      <c r="I92" s="301"/>
      <c r="J92" s="301"/>
      <c r="K92" s="301"/>
      <c r="L92" s="42"/>
      <c r="M92" s="42"/>
      <c r="N92" s="42"/>
      <c r="O92" s="42"/>
    </row>
    <row r="93" spans="1:15" customFormat="1" x14ac:dyDescent="0.25">
      <c r="A93" s="42"/>
      <c r="B93" s="51"/>
      <c r="C93" s="61"/>
      <c r="D93" s="61"/>
      <c r="E93" s="61"/>
      <c r="F93" s="61"/>
      <c r="G93" s="61"/>
      <c r="H93" s="61"/>
      <c r="I93" s="61"/>
      <c r="J93" s="61"/>
      <c r="K93" s="61"/>
      <c r="L93" s="42"/>
      <c r="M93" s="42"/>
      <c r="N93" s="42"/>
      <c r="O93" s="42"/>
    </row>
    <row r="94" spans="1:15" s="56" customFormat="1" ht="13.8" x14ac:dyDescent="0.25">
      <c r="A94" s="55"/>
      <c r="B94" s="302" t="s">
        <v>158</v>
      </c>
      <c r="C94" s="302"/>
      <c r="D94" s="302"/>
      <c r="E94" s="302"/>
      <c r="F94" s="302"/>
      <c r="G94" s="302"/>
      <c r="H94" s="302"/>
      <c r="I94" s="302"/>
      <c r="J94" s="302"/>
      <c r="K94" s="302"/>
      <c r="L94" s="55"/>
      <c r="M94" s="55"/>
      <c r="N94" s="55"/>
      <c r="O94" s="55"/>
    </row>
    <row r="95" spans="1:15" s="60" customFormat="1" ht="9" customHeight="1" x14ac:dyDescent="0.25">
      <c r="A95" s="57"/>
      <c r="B95" s="58"/>
      <c r="C95" s="59"/>
      <c r="D95" s="59"/>
      <c r="E95" s="59"/>
      <c r="F95" s="59"/>
      <c r="G95" s="59"/>
      <c r="H95" s="59"/>
      <c r="I95" s="59"/>
      <c r="J95" s="59"/>
      <c r="K95" s="59"/>
      <c r="L95" s="57"/>
      <c r="M95" s="57"/>
      <c r="N95" s="57"/>
      <c r="O95" s="57"/>
    </row>
    <row r="96" spans="1:15" customFormat="1" ht="15" x14ac:dyDescent="0.25">
      <c r="A96" s="42"/>
      <c r="B96" s="42"/>
      <c r="C96" s="309" t="s">
        <v>109</v>
      </c>
      <c r="D96" s="309"/>
      <c r="E96" s="309"/>
      <c r="F96" s="309"/>
      <c r="G96" s="309"/>
      <c r="H96" s="309"/>
      <c r="I96" s="309"/>
      <c r="J96" s="309"/>
      <c r="K96" s="309"/>
      <c r="L96" s="42"/>
      <c r="M96" s="42"/>
      <c r="N96" s="42"/>
      <c r="O96" s="42"/>
    </row>
    <row r="97" spans="1:15" customFormat="1" ht="26.4" x14ac:dyDescent="0.25">
      <c r="A97" s="42"/>
      <c r="B97" s="42"/>
      <c r="C97" s="80" t="s">
        <v>110</v>
      </c>
      <c r="D97" s="305" t="s">
        <v>192</v>
      </c>
      <c r="E97" s="306"/>
      <c r="F97" s="306"/>
      <c r="G97" s="306"/>
      <c r="H97" s="306"/>
      <c r="I97" s="306"/>
      <c r="J97" s="306"/>
      <c r="K97" s="306"/>
      <c r="L97" s="42"/>
      <c r="M97" s="42"/>
      <c r="N97" s="42"/>
      <c r="O97" s="42"/>
    </row>
    <row r="98" spans="1:15" customFormat="1" x14ac:dyDescent="0.25">
      <c r="A98" s="42"/>
      <c r="B98" s="42"/>
      <c r="C98" s="80" t="s">
        <v>111</v>
      </c>
      <c r="D98" s="305" t="s">
        <v>193</v>
      </c>
      <c r="E98" s="306"/>
      <c r="F98" s="306"/>
      <c r="G98" s="306"/>
      <c r="H98" s="306"/>
      <c r="I98" s="306"/>
      <c r="J98" s="306"/>
      <c r="K98" s="306"/>
      <c r="L98" s="61"/>
      <c r="M98" s="42"/>
      <c r="N98" s="42"/>
      <c r="O98" s="42"/>
    </row>
    <row r="99" spans="1:15" customFormat="1" x14ac:dyDescent="0.25">
      <c r="A99" s="42"/>
      <c r="B99" s="42"/>
      <c r="C99" s="80" t="s">
        <v>112</v>
      </c>
      <c r="D99" s="305" t="s">
        <v>194</v>
      </c>
      <c r="E99" s="306"/>
      <c r="F99" s="306"/>
      <c r="G99" s="306"/>
      <c r="H99" s="306"/>
      <c r="I99" s="306"/>
      <c r="J99" s="306"/>
      <c r="K99" s="306"/>
      <c r="L99" s="61"/>
      <c r="M99" s="42"/>
      <c r="N99" s="42"/>
      <c r="O99" s="42"/>
    </row>
    <row r="100" spans="1:15" customFormat="1" ht="12.75" customHeight="1" x14ac:dyDescent="0.25">
      <c r="A100" s="42"/>
      <c r="B100" s="42"/>
      <c r="C100" s="80" t="s">
        <v>113</v>
      </c>
      <c r="D100" s="297" t="s">
        <v>195</v>
      </c>
      <c r="E100" s="298" t="s">
        <v>133</v>
      </c>
      <c r="F100" s="298" t="s">
        <v>133</v>
      </c>
      <c r="G100" s="298" t="s">
        <v>133</v>
      </c>
      <c r="H100" s="298" t="s">
        <v>133</v>
      </c>
      <c r="I100" s="298" t="s">
        <v>133</v>
      </c>
      <c r="J100" s="298" t="s">
        <v>133</v>
      </c>
      <c r="K100" s="299" t="s">
        <v>133</v>
      </c>
      <c r="L100" s="61"/>
      <c r="M100" s="42"/>
      <c r="N100" s="42"/>
      <c r="O100" s="42"/>
    </row>
    <row r="101" spans="1:15" customFormat="1" ht="12.75" customHeight="1" x14ac:dyDescent="0.25">
      <c r="A101" s="42"/>
      <c r="B101" s="42"/>
      <c r="C101" s="80" t="s">
        <v>114</v>
      </c>
      <c r="D101" s="297" t="s">
        <v>196</v>
      </c>
      <c r="E101" s="298" t="s">
        <v>134</v>
      </c>
      <c r="F101" s="298" t="s">
        <v>134</v>
      </c>
      <c r="G101" s="298" t="s">
        <v>134</v>
      </c>
      <c r="H101" s="298" t="s">
        <v>134</v>
      </c>
      <c r="I101" s="298" t="s">
        <v>134</v>
      </c>
      <c r="J101" s="298" t="s">
        <v>134</v>
      </c>
      <c r="K101" s="299" t="s">
        <v>134</v>
      </c>
      <c r="L101" s="61"/>
      <c r="M101" s="42"/>
      <c r="N101" s="42"/>
      <c r="O101" s="42"/>
    </row>
    <row r="102" spans="1:15" customFormat="1" ht="12.75" customHeight="1" x14ac:dyDescent="0.25">
      <c r="A102" s="42"/>
      <c r="B102" s="42"/>
      <c r="C102" s="80" t="s">
        <v>115</v>
      </c>
      <c r="D102" s="297" t="s">
        <v>197</v>
      </c>
      <c r="E102" s="298" t="s">
        <v>135</v>
      </c>
      <c r="F102" s="298" t="s">
        <v>135</v>
      </c>
      <c r="G102" s="298" t="s">
        <v>135</v>
      </c>
      <c r="H102" s="298" t="s">
        <v>135</v>
      </c>
      <c r="I102" s="298" t="s">
        <v>135</v>
      </c>
      <c r="J102" s="298" t="s">
        <v>135</v>
      </c>
      <c r="K102" s="299" t="s">
        <v>135</v>
      </c>
      <c r="L102" s="61"/>
      <c r="M102" s="42"/>
      <c r="N102" s="42"/>
      <c r="O102" s="42"/>
    </row>
    <row r="103" spans="1:15" customFormat="1" ht="26.4" x14ac:dyDescent="0.25">
      <c r="A103" s="42"/>
      <c r="B103" s="42"/>
      <c r="C103" s="80" t="s">
        <v>116</v>
      </c>
      <c r="D103" s="297" t="s">
        <v>198</v>
      </c>
      <c r="E103" s="298" t="s">
        <v>136</v>
      </c>
      <c r="F103" s="298" t="s">
        <v>136</v>
      </c>
      <c r="G103" s="298" t="s">
        <v>136</v>
      </c>
      <c r="H103" s="298" t="s">
        <v>136</v>
      </c>
      <c r="I103" s="298" t="s">
        <v>136</v>
      </c>
      <c r="J103" s="298" t="s">
        <v>136</v>
      </c>
      <c r="K103" s="299" t="s">
        <v>136</v>
      </c>
      <c r="L103" s="61"/>
      <c r="M103" s="42"/>
      <c r="N103" s="42"/>
      <c r="O103" s="42"/>
    </row>
    <row r="104" spans="1:15" customFormat="1" x14ac:dyDescent="0.25">
      <c r="A104" s="42"/>
      <c r="B104" s="42"/>
      <c r="C104" s="80" t="s">
        <v>117</v>
      </c>
      <c r="D104" s="297" t="s">
        <v>199</v>
      </c>
      <c r="E104" s="298" t="s">
        <v>137</v>
      </c>
      <c r="F104" s="298" t="s">
        <v>137</v>
      </c>
      <c r="G104" s="298" t="s">
        <v>137</v>
      </c>
      <c r="H104" s="298" t="s">
        <v>137</v>
      </c>
      <c r="I104" s="298" t="s">
        <v>137</v>
      </c>
      <c r="J104" s="298" t="s">
        <v>137</v>
      </c>
      <c r="K104" s="299" t="s">
        <v>137</v>
      </c>
      <c r="L104" s="61"/>
      <c r="M104" s="42"/>
      <c r="N104" s="42"/>
      <c r="O104" s="42"/>
    </row>
    <row r="105" spans="1:15" customFormat="1" ht="25.5" customHeight="1" x14ac:dyDescent="0.25">
      <c r="A105" s="42"/>
      <c r="B105" s="42"/>
      <c r="C105" s="80" t="s">
        <v>118</v>
      </c>
      <c r="D105" s="297" t="s">
        <v>200</v>
      </c>
      <c r="E105" s="298" t="s">
        <v>138</v>
      </c>
      <c r="F105" s="298" t="s">
        <v>138</v>
      </c>
      <c r="G105" s="298" t="s">
        <v>138</v>
      </c>
      <c r="H105" s="298" t="s">
        <v>138</v>
      </c>
      <c r="I105" s="298" t="s">
        <v>138</v>
      </c>
      <c r="J105" s="298" t="s">
        <v>138</v>
      </c>
      <c r="K105" s="299" t="s">
        <v>138</v>
      </c>
      <c r="L105" s="61"/>
      <c r="M105" s="42"/>
      <c r="N105" s="42"/>
      <c r="O105" s="42"/>
    </row>
    <row r="106" spans="1:15" customFormat="1" ht="38.25" customHeight="1" x14ac:dyDescent="0.25">
      <c r="A106" s="42"/>
      <c r="B106" s="42"/>
      <c r="C106" s="80" t="s">
        <v>119</v>
      </c>
      <c r="D106" s="297" t="s">
        <v>201</v>
      </c>
      <c r="E106" s="298" t="s">
        <v>139</v>
      </c>
      <c r="F106" s="298" t="s">
        <v>139</v>
      </c>
      <c r="G106" s="298" t="s">
        <v>139</v>
      </c>
      <c r="H106" s="298" t="s">
        <v>139</v>
      </c>
      <c r="I106" s="298" t="s">
        <v>139</v>
      </c>
      <c r="J106" s="298" t="s">
        <v>139</v>
      </c>
      <c r="K106" s="299" t="s">
        <v>139</v>
      </c>
      <c r="L106" s="61"/>
      <c r="M106" s="42"/>
      <c r="N106" s="42"/>
      <c r="O106" s="42"/>
    </row>
    <row r="107" spans="1:15" customFormat="1" ht="12.75" customHeight="1" x14ac:dyDescent="0.25">
      <c r="A107" s="42"/>
      <c r="B107" s="42"/>
      <c r="C107" s="80" t="s">
        <v>120</v>
      </c>
      <c r="D107" s="297" t="s">
        <v>202</v>
      </c>
      <c r="E107" s="298" t="s">
        <v>140</v>
      </c>
      <c r="F107" s="298" t="s">
        <v>140</v>
      </c>
      <c r="G107" s="298" t="s">
        <v>140</v>
      </c>
      <c r="H107" s="298" t="s">
        <v>140</v>
      </c>
      <c r="I107" s="298" t="s">
        <v>140</v>
      </c>
      <c r="J107" s="298" t="s">
        <v>140</v>
      </c>
      <c r="K107" s="299" t="s">
        <v>140</v>
      </c>
      <c r="L107" s="61"/>
      <c r="M107" s="42"/>
      <c r="N107" s="42"/>
      <c r="O107" s="42"/>
    </row>
    <row r="108" spans="1:15" customFormat="1" ht="25.5" customHeight="1" x14ac:dyDescent="0.25">
      <c r="A108" s="42"/>
      <c r="B108" s="42"/>
      <c r="C108" s="80" t="s">
        <v>121</v>
      </c>
      <c r="D108" s="297" t="s">
        <v>203</v>
      </c>
      <c r="E108" s="298" t="s">
        <v>141</v>
      </c>
      <c r="F108" s="298" t="s">
        <v>141</v>
      </c>
      <c r="G108" s="298" t="s">
        <v>141</v>
      </c>
      <c r="H108" s="298" t="s">
        <v>141</v>
      </c>
      <c r="I108" s="298" t="s">
        <v>141</v>
      </c>
      <c r="J108" s="298" t="s">
        <v>141</v>
      </c>
      <c r="K108" s="299" t="s">
        <v>141</v>
      </c>
      <c r="L108" s="61"/>
      <c r="M108" s="42"/>
      <c r="N108" s="42"/>
      <c r="O108" s="42"/>
    </row>
    <row r="109" spans="1:15" customFormat="1" ht="12.75" customHeight="1" x14ac:dyDescent="0.25">
      <c r="A109" s="42"/>
      <c r="B109" s="42"/>
      <c r="C109" s="80" t="s">
        <v>122</v>
      </c>
      <c r="D109" s="297" t="s">
        <v>204</v>
      </c>
      <c r="E109" s="298" t="s">
        <v>142</v>
      </c>
      <c r="F109" s="298" t="s">
        <v>142</v>
      </c>
      <c r="G109" s="298" t="s">
        <v>142</v>
      </c>
      <c r="H109" s="298" t="s">
        <v>142</v>
      </c>
      <c r="I109" s="298" t="s">
        <v>142</v>
      </c>
      <c r="J109" s="298" t="s">
        <v>142</v>
      </c>
      <c r="K109" s="299" t="s">
        <v>142</v>
      </c>
      <c r="L109" s="61"/>
      <c r="M109" s="42"/>
      <c r="N109" s="42"/>
      <c r="O109" s="42"/>
    </row>
    <row r="110" spans="1:15" customFormat="1" ht="25.5" customHeight="1" x14ac:dyDescent="0.25">
      <c r="A110" s="42"/>
      <c r="B110" s="42"/>
      <c r="C110" s="80" t="s">
        <v>123</v>
      </c>
      <c r="D110" s="297" t="s">
        <v>205</v>
      </c>
      <c r="E110" s="298" t="s">
        <v>143</v>
      </c>
      <c r="F110" s="298" t="s">
        <v>143</v>
      </c>
      <c r="G110" s="298" t="s">
        <v>143</v>
      </c>
      <c r="H110" s="298" t="s">
        <v>143</v>
      </c>
      <c r="I110" s="298" t="s">
        <v>143</v>
      </c>
      <c r="J110" s="298" t="s">
        <v>143</v>
      </c>
      <c r="K110" s="299" t="s">
        <v>143</v>
      </c>
      <c r="L110" s="61"/>
      <c r="M110" s="42"/>
      <c r="N110" s="42"/>
      <c r="O110" s="42"/>
    </row>
    <row r="111" spans="1:15" customFormat="1" ht="38.25" customHeight="1" x14ac:dyDescent="0.25">
      <c r="A111" s="42"/>
      <c r="B111" s="42"/>
      <c r="C111" s="80" t="s">
        <v>124</v>
      </c>
      <c r="D111" s="297" t="s">
        <v>206</v>
      </c>
      <c r="E111" s="298" t="s">
        <v>144</v>
      </c>
      <c r="F111" s="298" t="s">
        <v>144</v>
      </c>
      <c r="G111" s="298" t="s">
        <v>144</v>
      </c>
      <c r="H111" s="298" t="s">
        <v>144</v>
      </c>
      <c r="I111" s="298" t="s">
        <v>144</v>
      </c>
      <c r="J111" s="298" t="s">
        <v>144</v>
      </c>
      <c r="K111" s="299" t="s">
        <v>144</v>
      </c>
      <c r="L111" s="61"/>
      <c r="M111" s="42"/>
      <c r="N111" s="42"/>
      <c r="O111" s="42"/>
    </row>
    <row r="112" spans="1:15" customFormat="1" x14ac:dyDescent="0.25">
      <c r="A112" s="42"/>
      <c r="B112" s="42"/>
      <c r="C112" s="80" t="s">
        <v>125</v>
      </c>
      <c r="D112" s="297" t="s">
        <v>207</v>
      </c>
      <c r="E112" s="298" t="s">
        <v>145</v>
      </c>
      <c r="F112" s="298" t="s">
        <v>145</v>
      </c>
      <c r="G112" s="298" t="s">
        <v>145</v>
      </c>
      <c r="H112" s="298" t="s">
        <v>145</v>
      </c>
      <c r="I112" s="298" t="s">
        <v>145</v>
      </c>
      <c r="J112" s="298" t="s">
        <v>145</v>
      </c>
      <c r="K112" s="299" t="s">
        <v>145</v>
      </c>
      <c r="L112" s="61"/>
      <c r="M112" s="42"/>
      <c r="N112" s="42"/>
      <c r="O112" s="42"/>
    </row>
    <row r="113" spans="1:15" customFormat="1" ht="52.8" x14ac:dyDescent="0.25">
      <c r="A113" s="42"/>
      <c r="B113" s="42"/>
      <c r="C113" s="80" t="s">
        <v>126</v>
      </c>
      <c r="D113" s="297" t="s">
        <v>208</v>
      </c>
      <c r="E113" s="298" t="s">
        <v>146</v>
      </c>
      <c r="F113" s="298" t="s">
        <v>146</v>
      </c>
      <c r="G113" s="298" t="s">
        <v>146</v>
      </c>
      <c r="H113" s="298" t="s">
        <v>146</v>
      </c>
      <c r="I113" s="298" t="s">
        <v>146</v>
      </c>
      <c r="J113" s="298" t="s">
        <v>146</v>
      </c>
      <c r="K113" s="299" t="s">
        <v>146</v>
      </c>
      <c r="L113" s="61"/>
      <c r="M113" s="42"/>
      <c r="N113" s="42"/>
      <c r="O113" s="42"/>
    </row>
    <row r="114" spans="1:15" customFormat="1" ht="26.4" x14ac:dyDescent="0.25">
      <c r="A114" s="42"/>
      <c r="B114" s="42"/>
      <c r="C114" s="80" t="s">
        <v>127</v>
      </c>
      <c r="D114" s="297" t="s">
        <v>209</v>
      </c>
      <c r="E114" s="298" t="s">
        <v>147</v>
      </c>
      <c r="F114" s="298" t="s">
        <v>147</v>
      </c>
      <c r="G114" s="298" t="s">
        <v>147</v>
      </c>
      <c r="H114" s="298" t="s">
        <v>147</v>
      </c>
      <c r="I114" s="298" t="s">
        <v>147</v>
      </c>
      <c r="J114" s="298" t="s">
        <v>147</v>
      </c>
      <c r="K114" s="299" t="s">
        <v>147</v>
      </c>
      <c r="L114" s="61"/>
      <c r="M114" s="42"/>
      <c r="N114" s="42"/>
      <c r="O114" s="42"/>
    </row>
    <row r="115" spans="1:15" customFormat="1" x14ac:dyDescent="0.25">
      <c r="A115" s="42"/>
      <c r="B115" s="42"/>
      <c r="C115" s="80" t="s">
        <v>128</v>
      </c>
      <c r="D115" s="300" t="s">
        <v>148</v>
      </c>
      <c r="E115" s="298" t="s">
        <v>148</v>
      </c>
      <c r="F115" s="298" t="s">
        <v>148</v>
      </c>
      <c r="G115" s="298" t="s">
        <v>148</v>
      </c>
      <c r="H115" s="298" t="s">
        <v>148</v>
      </c>
      <c r="I115" s="298" t="s">
        <v>148</v>
      </c>
      <c r="J115" s="298" t="s">
        <v>148</v>
      </c>
      <c r="K115" s="299" t="s">
        <v>148</v>
      </c>
      <c r="L115" s="61"/>
      <c r="M115" s="42"/>
      <c r="N115" s="42"/>
      <c r="O115" s="42"/>
    </row>
    <row r="116" spans="1:15" customFormat="1" x14ac:dyDescent="0.25">
      <c r="A116" s="42"/>
      <c r="B116" s="42"/>
      <c r="C116" s="80" t="s">
        <v>129</v>
      </c>
      <c r="D116" s="297" t="s">
        <v>210</v>
      </c>
      <c r="E116" s="298" t="s">
        <v>149</v>
      </c>
      <c r="F116" s="298" t="s">
        <v>149</v>
      </c>
      <c r="G116" s="298" t="s">
        <v>149</v>
      </c>
      <c r="H116" s="298" t="s">
        <v>149</v>
      </c>
      <c r="I116" s="298" t="s">
        <v>149</v>
      </c>
      <c r="J116" s="298" t="s">
        <v>149</v>
      </c>
      <c r="K116" s="299" t="s">
        <v>149</v>
      </c>
      <c r="L116" s="61"/>
      <c r="M116" s="42"/>
      <c r="N116" s="42"/>
      <c r="O116" s="42"/>
    </row>
    <row r="117" spans="1:15" customFormat="1" ht="26.4" x14ac:dyDescent="0.25">
      <c r="A117" s="42"/>
      <c r="B117" s="42"/>
      <c r="C117" s="80" t="s">
        <v>130</v>
      </c>
      <c r="D117" s="297" t="s">
        <v>211</v>
      </c>
      <c r="E117" s="298" t="s">
        <v>150</v>
      </c>
      <c r="F117" s="298" t="s">
        <v>150</v>
      </c>
      <c r="G117" s="298" t="s">
        <v>150</v>
      </c>
      <c r="H117" s="298" t="s">
        <v>150</v>
      </c>
      <c r="I117" s="298" t="s">
        <v>150</v>
      </c>
      <c r="J117" s="298" t="s">
        <v>150</v>
      </c>
      <c r="K117" s="299" t="s">
        <v>150</v>
      </c>
      <c r="L117" s="61"/>
      <c r="M117" s="42"/>
      <c r="N117" s="42"/>
      <c r="O117" s="42"/>
    </row>
    <row r="118" spans="1:15" customFormat="1" ht="26.4" x14ac:dyDescent="0.25">
      <c r="A118" s="42"/>
      <c r="B118" s="42"/>
      <c r="C118" s="80" t="s">
        <v>172</v>
      </c>
      <c r="D118" s="297" t="s">
        <v>212</v>
      </c>
      <c r="E118" s="298" t="s">
        <v>151</v>
      </c>
      <c r="F118" s="298" t="s">
        <v>151</v>
      </c>
      <c r="G118" s="298" t="s">
        <v>151</v>
      </c>
      <c r="H118" s="298" t="s">
        <v>151</v>
      </c>
      <c r="I118" s="298" t="s">
        <v>151</v>
      </c>
      <c r="J118" s="298" t="s">
        <v>151</v>
      </c>
      <c r="K118" s="299" t="s">
        <v>151</v>
      </c>
      <c r="L118" s="61"/>
      <c r="M118" s="42"/>
      <c r="N118" s="42"/>
      <c r="O118" s="42"/>
    </row>
    <row r="119" spans="1:15" customFormat="1" x14ac:dyDescent="0.25">
      <c r="A119" s="42"/>
      <c r="B119" s="42"/>
      <c r="C119" s="80" t="s">
        <v>131</v>
      </c>
      <c r="D119" s="300" t="s">
        <v>152</v>
      </c>
      <c r="E119" s="298" t="s">
        <v>152</v>
      </c>
      <c r="F119" s="298" t="s">
        <v>152</v>
      </c>
      <c r="G119" s="298" t="s">
        <v>152</v>
      </c>
      <c r="H119" s="298" t="s">
        <v>152</v>
      </c>
      <c r="I119" s="298" t="s">
        <v>152</v>
      </c>
      <c r="J119" s="298" t="s">
        <v>152</v>
      </c>
      <c r="K119" s="299" t="s">
        <v>152</v>
      </c>
      <c r="L119" s="61"/>
      <c r="M119" s="42"/>
      <c r="N119" s="42"/>
      <c r="O119" s="42"/>
    </row>
    <row r="120" spans="1:15" customFormat="1" x14ac:dyDescent="0.25">
      <c r="A120" s="42"/>
      <c r="B120" s="42"/>
      <c r="C120" s="80" t="s">
        <v>132</v>
      </c>
      <c r="D120" s="300" t="s">
        <v>153</v>
      </c>
      <c r="E120" s="298"/>
      <c r="F120" s="298"/>
      <c r="G120" s="298"/>
      <c r="H120" s="298"/>
      <c r="I120" s="298"/>
      <c r="J120" s="298"/>
      <c r="K120" s="299"/>
      <c r="L120" s="42"/>
      <c r="M120" s="42"/>
      <c r="N120" s="42"/>
      <c r="O120" s="42"/>
    </row>
    <row r="121" spans="1:15" customFormat="1" x14ac:dyDescent="0.25">
      <c r="A121" s="42"/>
      <c r="B121" s="42"/>
      <c r="C121" s="80" t="s">
        <v>169</v>
      </c>
      <c r="D121" s="297" t="s">
        <v>213</v>
      </c>
      <c r="E121" s="298"/>
      <c r="F121" s="298"/>
      <c r="G121" s="298"/>
      <c r="H121" s="298"/>
      <c r="I121" s="298"/>
      <c r="J121" s="298"/>
      <c r="K121" s="299"/>
      <c r="L121" s="42"/>
      <c r="M121" s="42"/>
      <c r="N121" s="42"/>
      <c r="O121" s="42"/>
    </row>
    <row r="122" spans="1:15" customFormat="1" x14ac:dyDescent="0.25">
      <c r="A122" s="42"/>
      <c r="B122" s="42"/>
      <c r="C122" s="80" t="s">
        <v>170</v>
      </c>
      <c r="D122" s="297" t="s">
        <v>214</v>
      </c>
      <c r="E122" s="298"/>
      <c r="F122" s="298"/>
      <c r="G122" s="298"/>
      <c r="H122" s="298"/>
      <c r="I122" s="298"/>
      <c r="J122" s="298"/>
      <c r="K122" s="299"/>
      <c r="L122" s="42"/>
      <c r="M122" s="42"/>
      <c r="N122" s="42"/>
      <c r="O122" s="42"/>
    </row>
    <row r="123" spans="1:15" customFormat="1" ht="26.4" x14ac:dyDescent="0.25">
      <c r="A123" s="42"/>
      <c r="B123" s="42"/>
      <c r="C123" s="80" t="s">
        <v>171</v>
      </c>
      <c r="D123" s="297" t="s">
        <v>215</v>
      </c>
      <c r="E123" s="298" t="s">
        <v>163</v>
      </c>
      <c r="F123" s="298" t="s">
        <v>163</v>
      </c>
      <c r="G123" s="298" t="s">
        <v>163</v>
      </c>
      <c r="H123" s="298" t="s">
        <v>163</v>
      </c>
      <c r="I123" s="298" t="s">
        <v>163</v>
      </c>
      <c r="J123" s="298" t="s">
        <v>163</v>
      </c>
      <c r="K123" s="299" t="s">
        <v>163</v>
      </c>
      <c r="L123" s="42"/>
      <c r="M123" s="42"/>
      <c r="N123" s="42"/>
      <c r="O123" s="42"/>
    </row>
    <row r="124" spans="1:15" customFormat="1" x14ac:dyDescent="0.25">
      <c r="A124" s="42"/>
      <c r="B124" s="42"/>
      <c r="C124" s="100"/>
      <c r="D124" s="61"/>
      <c r="E124" s="61"/>
      <c r="F124" s="61"/>
      <c r="G124" s="61"/>
      <c r="H124" s="61"/>
      <c r="I124" s="61"/>
      <c r="J124" s="61"/>
      <c r="K124" s="61"/>
      <c r="L124" s="42"/>
      <c r="M124" s="42"/>
      <c r="N124" s="42"/>
      <c r="O124" s="42"/>
    </row>
    <row r="125" spans="1:15" s="56" customFormat="1" ht="18.75" customHeight="1" x14ac:dyDescent="0.25">
      <c r="A125" s="55"/>
      <c r="B125" s="302" t="s">
        <v>51</v>
      </c>
      <c r="C125" s="302"/>
      <c r="D125" s="302"/>
      <c r="E125" s="302"/>
      <c r="F125" s="302"/>
      <c r="G125" s="302"/>
      <c r="H125" s="302"/>
      <c r="I125" s="302"/>
      <c r="J125" s="302"/>
      <c r="K125" s="302"/>
      <c r="L125" s="55"/>
      <c r="M125" s="55"/>
      <c r="N125" s="55"/>
      <c r="O125" s="55"/>
    </row>
    <row r="126" spans="1:15" s="60" customFormat="1" ht="9" customHeight="1" x14ac:dyDescent="0.25">
      <c r="A126" s="57"/>
      <c r="B126" s="58"/>
      <c r="C126" s="59"/>
      <c r="D126" s="59"/>
      <c r="E126" s="59"/>
      <c r="F126" s="59"/>
      <c r="G126" s="59"/>
      <c r="H126" s="59"/>
      <c r="I126" s="59"/>
      <c r="J126" s="59"/>
      <c r="K126" s="59"/>
      <c r="L126" s="57"/>
      <c r="M126" s="57"/>
      <c r="N126" s="57"/>
      <c r="O126" s="57"/>
    </row>
    <row r="127" spans="1:15" customFormat="1" x14ac:dyDescent="0.25">
      <c r="A127" s="42"/>
      <c r="B127" s="42"/>
      <c r="C127" s="301" t="s">
        <v>52</v>
      </c>
      <c r="D127" s="301"/>
      <c r="E127" s="301"/>
      <c r="F127" s="301"/>
      <c r="G127" s="301"/>
      <c r="H127" s="301"/>
      <c r="I127" s="301"/>
      <c r="J127" s="301"/>
      <c r="K127" s="301"/>
      <c r="L127" s="42"/>
      <c r="M127" s="42"/>
      <c r="N127" s="42"/>
      <c r="O127" s="42"/>
    </row>
    <row r="128" spans="1:15" customFormat="1" x14ac:dyDescent="0.25">
      <c r="A128" s="42"/>
      <c r="B128" s="42"/>
      <c r="C128" s="61"/>
      <c r="D128" s="61"/>
      <c r="E128" s="61"/>
      <c r="F128" s="61"/>
      <c r="G128" s="61"/>
      <c r="H128" s="61"/>
      <c r="I128" s="61"/>
      <c r="J128" s="61"/>
      <c r="K128" s="61"/>
      <c r="L128" s="42"/>
      <c r="M128" s="42"/>
      <c r="N128" s="42"/>
      <c r="O128" s="42"/>
    </row>
    <row r="129" spans="1:15" s="56" customFormat="1" ht="13.8" x14ac:dyDescent="0.25">
      <c r="A129" s="55"/>
      <c r="B129" s="302" t="s">
        <v>185</v>
      </c>
      <c r="C129" s="302"/>
      <c r="D129" s="302"/>
      <c r="E129" s="302"/>
      <c r="F129" s="302"/>
      <c r="G129" s="302"/>
      <c r="H129" s="302"/>
      <c r="I129" s="302"/>
      <c r="J129" s="302"/>
      <c r="K129" s="302"/>
      <c r="L129" s="55"/>
      <c r="M129" s="55"/>
      <c r="N129" s="55"/>
      <c r="O129" s="55"/>
    </row>
    <row r="130" spans="1:15" s="60" customFormat="1" x14ac:dyDescent="0.25">
      <c r="A130" s="57"/>
      <c r="B130" s="58"/>
      <c r="C130" s="59"/>
      <c r="D130" s="59"/>
      <c r="E130" s="59"/>
      <c r="F130" s="59"/>
      <c r="G130" s="59"/>
      <c r="H130" s="59"/>
      <c r="I130" s="59"/>
      <c r="J130" s="59"/>
      <c r="K130" s="59"/>
      <c r="L130" s="57"/>
      <c r="M130" s="57"/>
      <c r="N130" s="57"/>
      <c r="O130" s="57"/>
    </row>
    <row r="131" spans="1:15" customFormat="1" x14ac:dyDescent="0.25">
      <c r="A131" s="42"/>
      <c r="B131" s="42"/>
      <c r="C131" s="301" t="s">
        <v>157</v>
      </c>
      <c r="D131" s="301"/>
      <c r="E131" s="301"/>
      <c r="F131" s="301"/>
      <c r="G131" s="301"/>
      <c r="H131" s="301"/>
      <c r="I131" s="301"/>
      <c r="J131" s="301"/>
      <c r="K131" s="301"/>
      <c r="L131" s="42"/>
      <c r="M131" s="42"/>
      <c r="N131" s="42"/>
      <c r="O131" s="42"/>
    </row>
    <row r="132" spans="1:15" customFormat="1" x14ac:dyDescent="0.25">
      <c r="A132" s="42"/>
      <c r="B132" s="42"/>
      <c r="C132" s="61"/>
      <c r="D132" s="61"/>
      <c r="E132" s="61"/>
      <c r="F132" s="61"/>
      <c r="G132" s="61"/>
      <c r="H132" s="61"/>
      <c r="I132" s="61"/>
      <c r="J132" s="61"/>
      <c r="K132" s="61"/>
      <c r="L132" s="42"/>
      <c r="M132" s="42"/>
      <c r="N132" s="42"/>
      <c r="O132" s="42"/>
    </row>
    <row r="133" spans="1:15" s="56" customFormat="1" ht="18.75" customHeight="1" x14ac:dyDescent="0.25">
      <c r="A133" s="55"/>
      <c r="B133" s="302" t="s">
        <v>53</v>
      </c>
      <c r="C133" s="302"/>
      <c r="D133" s="302"/>
      <c r="E133" s="302"/>
      <c r="F133" s="302"/>
      <c r="G133" s="302"/>
      <c r="H133" s="302"/>
      <c r="I133" s="302"/>
      <c r="J133" s="302"/>
      <c r="K133" s="302"/>
      <c r="L133" s="55"/>
      <c r="M133" s="55"/>
      <c r="N133" s="55"/>
      <c r="O133" s="55"/>
    </row>
    <row r="134" spans="1:15" s="60" customFormat="1" ht="9" customHeight="1" x14ac:dyDescent="0.25">
      <c r="A134" s="57"/>
      <c r="B134" s="58"/>
      <c r="C134" s="59"/>
      <c r="D134" s="59"/>
      <c r="E134" s="59"/>
      <c r="F134" s="59"/>
      <c r="G134" s="59"/>
      <c r="H134" s="59"/>
      <c r="I134" s="59"/>
      <c r="J134" s="59"/>
      <c r="K134" s="59"/>
      <c r="L134" s="57"/>
      <c r="M134" s="57"/>
      <c r="N134" s="57"/>
      <c r="O134" s="57"/>
    </row>
    <row r="135" spans="1:15" customFormat="1" ht="28.5" customHeight="1" x14ac:dyDescent="0.25">
      <c r="A135" s="42"/>
      <c r="B135" s="42"/>
      <c r="C135" s="301" t="s">
        <v>54</v>
      </c>
      <c r="D135" s="301"/>
      <c r="E135" s="301"/>
      <c r="F135" s="301"/>
      <c r="G135" s="301"/>
      <c r="H135" s="301"/>
      <c r="I135" s="301"/>
      <c r="J135" s="301"/>
      <c r="K135" s="301"/>
      <c r="L135" s="42"/>
      <c r="M135" s="42"/>
      <c r="N135" s="42"/>
      <c r="O135" s="42"/>
    </row>
    <row r="136" spans="1:15" customFormat="1" x14ac:dyDescent="0.25">
      <c r="A136" s="42"/>
      <c r="B136" s="42"/>
      <c r="C136" s="61"/>
      <c r="D136" s="61"/>
      <c r="E136" s="61"/>
      <c r="F136" s="61"/>
      <c r="G136" s="61"/>
      <c r="H136" s="61"/>
      <c r="I136" s="61"/>
      <c r="J136" s="61"/>
      <c r="K136" s="61"/>
      <c r="L136" s="42"/>
      <c r="M136" s="42"/>
      <c r="N136" s="42"/>
      <c r="O136" s="42"/>
    </row>
    <row r="137" spans="1:15" s="56" customFormat="1" ht="18.75" customHeight="1" x14ac:dyDescent="0.25">
      <c r="A137" s="55"/>
      <c r="B137" s="302" t="s">
        <v>154</v>
      </c>
      <c r="C137" s="302"/>
      <c r="D137" s="302"/>
      <c r="E137" s="302"/>
      <c r="F137" s="302"/>
      <c r="G137" s="302"/>
      <c r="H137" s="302"/>
      <c r="I137" s="302"/>
      <c r="J137" s="302"/>
      <c r="K137" s="302"/>
      <c r="L137" s="55"/>
      <c r="M137" s="55"/>
      <c r="N137" s="55"/>
      <c r="O137" s="55"/>
    </row>
    <row r="138" spans="1:15" s="60" customFormat="1" ht="9" customHeight="1" x14ac:dyDescent="0.25">
      <c r="A138" s="57"/>
      <c r="B138" s="58"/>
      <c r="C138" s="59"/>
      <c r="D138" s="59"/>
      <c r="E138" s="59"/>
      <c r="F138" s="59"/>
      <c r="G138" s="59"/>
      <c r="H138" s="59"/>
      <c r="I138" s="59"/>
      <c r="J138" s="59"/>
      <c r="K138" s="59"/>
      <c r="L138" s="57"/>
      <c r="M138" s="57"/>
      <c r="N138" s="57"/>
      <c r="O138" s="57"/>
    </row>
    <row r="139" spans="1:15" customFormat="1" x14ac:dyDescent="0.25">
      <c r="A139" s="42"/>
      <c r="B139" s="42"/>
      <c r="C139" s="301" t="s">
        <v>159</v>
      </c>
      <c r="D139" s="301"/>
      <c r="E139" s="301"/>
      <c r="F139" s="301"/>
      <c r="G139" s="301"/>
      <c r="H139" s="301"/>
      <c r="I139" s="301"/>
      <c r="J139" s="301"/>
      <c r="K139" s="301"/>
      <c r="L139" s="42"/>
      <c r="M139" s="42"/>
      <c r="N139" s="42"/>
      <c r="O139" s="42"/>
    </row>
    <row r="140" spans="1:15" customFormat="1" ht="9" customHeight="1" x14ac:dyDescent="0.25">
      <c r="A140" s="42"/>
      <c r="B140" s="42"/>
      <c r="C140" s="61"/>
      <c r="D140" s="61"/>
      <c r="E140" s="61"/>
      <c r="F140" s="61"/>
      <c r="G140" s="61"/>
      <c r="H140" s="61"/>
      <c r="I140" s="61"/>
      <c r="J140" s="61"/>
      <c r="K140" s="61"/>
      <c r="L140" s="42"/>
      <c r="M140" s="42"/>
      <c r="N140" s="42"/>
      <c r="O140" s="42"/>
    </row>
    <row r="141" spans="1:15" s="56" customFormat="1" ht="18.75" customHeight="1" x14ac:dyDescent="0.25">
      <c r="A141" s="55"/>
      <c r="B141" s="302" t="s">
        <v>55</v>
      </c>
      <c r="C141" s="302"/>
      <c r="D141" s="302"/>
      <c r="E141" s="302"/>
      <c r="F141" s="302"/>
      <c r="G141" s="302"/>
      <c r="H141" s="302"/>
      <c r="I141" s="302"/>
      <c r="J141" s="302"/>
      <c r="K141" s="302"/>
      <c r="L141" s="55"/>
      <c r="M141" s="55"/>
      <c r="N141" s="55"/>
      <c r="O141" s="55"/>
    </row>
    <row r="142" spans="1:15" s="60" customFormat="1" ht="9" customHeight="1" x14ac:dyDescent="0.25">
      <c r="A142" s="57"/>
      <c r="B142" s="58"/>
      <c r="C142" s="59"/>
      <c r="D142" s="59"/>
      <c r="E142" s="59"/>
      <c r="F142" s="59"/>
      <c r="G142" s="59"/>
      <c r="H142" s="59"/>
      <c r="I142" s="59"/>
      <c r="J142" s="59"/>
      <c r="K142" s="59"/>
      <c r="L142" s="57"/>
      <c r="M142" s="57"/>
      <c r="N142" s="57"/>
      <c r="O142" s="57"/>
    </row>
    <row r="143" spans="1:15" customFormat="1" ht="15" x14ac:dyDescent="0.25">
      <c r="A143" s="42"/>
      <c r="B143" s="42"/>
      <c r="C143" s="303" t="s">
        <v>189</v>
      </c>
      <c r="D143" s="303"/>
      <c r="E143" s="303"/>
      <c r="F143" s="303"/>
      <c r="G143" s="303"/>
      <c r="H143" s="303"/>
      <c r="I143" s="303"/>
      <c r="J143" s="303"/>
      <c r="K143" s="303"/>
      <c r="L143" s="42"/>
      <c r="M143" s="42"/>
      <c r="N143" s="42"/>
      <c r="O143" s="42"/>
    </row>
    <row r="144" spans="1:15" s="60" customFormat="1" ht="107.25" customHeight="1" x14ac:dyDescent="0.25">
      <c r="A144" s="57"/>
      <c r="B144" s="58"/>
      <c r="C144" s="304" t="s">
        <v>216</v>
      </c>
      <c r="D144" s="301"/>
      <c r="E144" s="301"/>
      <c r="F144" s="301"/>
      <c r="G144" s="301"/>
      <c r="H144" s="301"/>
      <c r="I144" s="301"/>
      <c r="J144" s="301"/>
      <c r="K144" s="301"/>
      <c r="L144" s="57"/>
      <c r="M144" s="57"/>
      <c r="N144" s="57"/>
      <c r="O144" s="57"/>
    </row>
    <row r="145" spans="1:15" customFormat="1" x14ac:dyDescent="0.25">
      <c r="A145" s="42"/>
      <c r="B145" s="42"/>
      <c r="C145" s="301"/>
      <c r="D145" s="301"/>
      <c r="E145" s="301"/>
      <c r="F145" s="301"/>
      <c r="G145" s="301"/>
      <c r="H145" s="301"/>
      <c r="I145" s="301"/>
      <c r="J145" s="301"/>
      <c r="K145" s="301"/>
      <c r="L145" s="42"/>
      <c r="M145" s="42"/>
      <c r="N145" s="42"/>
      <c r="O145" s="42"/>
    </row>
  </sheetData>
  <protectedRanges>
    <protectedRange sqref="H1 J1" name="Rango1"/>
  </protectedRanges>
  <mergeCells count="95">
    <mergeCell ref="D107:K107"/>
    <mergeCell ref="D108:K108"/>
    <mergeCell ref="B25:K25"/>
    <mergeCell ref="B20:K20"/>
    <mergeCell ref="B1:C3"/>
    <mergeCell ref="B8:K8"/>
    <mergeCell ref="J1:K3"/>
    <mergeCell ref="D1:I3"/>
    <mergeCell ref="B14:K14"/>
    <mergeCell ref="B10:K10"/>
    <mergeCell ref="B12:K12"/>
    <mergeCell ref="B16:K16"/>
    <mergeCell ref="B18:K18"/>
    <mergeCell ref="B22:K22"/>
    <mergeCell ref="C53:K53"/>
    <mergeCell ref="B94:K94"/>
    <mergeCell ref="C57:K57"/>
    <mergeCell ref="B59:K59"/>
    <mergeCell ref="C61:K61"/>
    <mergeCell ref="B63:K63"/>
    <mergeCell ref="C85:K85"/>
    <mergeCell ref="B67:K67"/>
    <mergeCell ref="B79:K79"/>
    <mergeCell ref="B27:K27"/>
    <mergeCell ref="C29:K29"/>
    <mergeCell ref="B37:K37"/>
    <mergeCell ref="C39:K39"/>
    <mergeCell ref="D30:K30"/>
    <mergeCell ref="D31:K31"/>
    <mergeCell ref="D32:K32"/>
    <mergeCell ref="D33:K33"/>
    <mergeCell ref="D34:K34"/>
    <mergeCell ref="D35:K35"/>
    <mergeCell ref="C41:K41"/>
    <mergeCell ref="C73:K73"/>
    <mergeCell ref="C77:K77"/>
    <mergeCell ref="D44:G44"/>
    <mergeCell ref="D45:G45"/>
    <mergeCell ref="D46:G46"/>
    <mergeCell ref="D47:G47"/>
    <mergeCell ref="D48:G48"/>
    <mergeCell ref="C65:K65"/>
    <mergeCell ref="C69:K69"/>
    <mergeCell ref="B71:K71"/>
    <mergeCell ref="B75:K75"/>
    <mergeCell ref="D49:G49"/>
    <mergeCell ref="B55:K55"/>
    <mergeCell ref="B43:K43"/>
    <mergeCell ref="B51:K51"/>
    <mergeCell ref="D97:K97"/>
    <mergeCell ref="D98:K98"/>
    <mergeCell ref="D99:K99"/>
    <mergeCell ref="D100:K100"/>
    <mergeCell ref="B81:K81"/>
    <mergeCell ref="B87:K87"/>
    <mergeCell ref="C89:K89"/>
    <mergeCell ref="C86:K86"/>
    <mergeCell ref="B83:K83"/>
    <mergeCell ref="C96:K96"/>
    <mergeCell ref="C90:K90"/>
    <mergeCell ref="C91:K91"/>
    <mergeCell ref="C92:K92"/>
    <mergeCell ref="C143:K143"/>
    <mergeCell ref="C145:K145"/>
    <mergeCell ref="B137:K137"/>
    <mergeCell ref="C139:K139"/>
    <mergeCell ref="C144:K144"/>
    <mergeCell ref="B141:K141"/>
    <mergeCell ref="C135:K135"/>
    <mergeCell ref="D117:K117"/>
    <mergeCell ref="D118:K118"/>
    <mergeCell ref="D119:K119"/>
    <mergeCell ref="D123:K123"/>
    <mergeCell ref="D120:K120"/>
    <mergeCell ref="B133:K133"/>
    <mergeCell ref="D121:K121"/>
    <mergeCell ref="D122:K122"/>
    <mergeCell ref="C131:K131"/>
    <mergeCell ref="B129:K129"/>
    <mergeCell ref="B125:K125"/>
    <mergeCell ref="C127:K127"/>
    <mergeCell ref="D113:K113"/>
    <mergeCell ref="D114:K114"/>
    <mergeCell ref="D115:K115"/>
    <mergeCell ref="D116:K116"/>
    <mergeCell ref="D109:K109"/>
    <mergeCell ref="D110:K110"/>
    <mergeCell ref="D111:K111"/>
    <mergeCell ref="D112:K112"/>
    <mergeCell ref="D105:K105"/>
    <mergeCell ref="D106:K106"/>
    <mergeCell ref="D101:K101"/>
    <mergeCell ref="D102:K102"/>
    <mergeCell ref="D103:K103"/>
    <mergeCell ref="D104:K104"/>
  </mergeCells>
  <phoneticPr fontId="0" type="noConversion"/>
  <dataValidations count="1">
    <dataValidation allowBlank="1" sqref="Q6:IV7 B7" xr:uid="{00000000-0002-0000-0200-000000000000}"/>
  </dataValidations>
  <pageMargins left="0.27" right="0.75" top="0.27" bottom="0.31" header="0" footer="0"/>
  <pageSetup paperSize="9" scale="86" fitToHeight="50" orientation="landscape" horizontalDpi="200" verticalDpi="200" r:id="rId1"/>
  <headerFooter alignWithMargin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Hoja4">
    <pageSetUpPr fitToPage="1"/>
  </sheetPr>
  <dimension ref="A1:H22"/>
  <sheetViews>
    <sheetView showGridLines="0" workbookViewId="0">
      <selection activeCell="F13" sqref="F13"/>
    </sheetView>
  </sheetViews>
  <sheetFormatPr baseColWidth="10" defaultColWidth="11.44140625" defaultRowHeight="13.2" x14ac:dyDescent="0.25"/>
  <cols>
    <col min="1" max="1" width="1.6640625" style="1" customWidth="1"/>
    <col min="2" max="2" width="23.33203125" style="1" bestFit="1" customWidth="1"/>
    <col min="3" max="8" width="16.6640625" style="1" customWidth="1"/>
    <col min="9" max="16384" width="11.44140625" style="1"/>
  </cols>
  <sheetData>
    <row r="1" spans="1:8" x14ac:dyDescent="0.25">
      <c r="B1" s="37"/>
      <c r="G1" s="8"/>
      <c r="H1" s="8"/>
    </row>
    <row r="2" spans="1:8" s="9" customFormat="1" ht="15.6" x14ac:dyDescent="0.3">
      <c r="A2" s="103"/>
      <c r="B2" s="105" t="s">
        <v>25</v>
      </c>
      <c r="C2" s="104"/>
    </row>
    <row r="3" spans="1:8" x14ac:dyDescent="0.25">
      <c r="A3" s="14"/>
      <c r="B3" s="65" t="s">
        <v>26</v>
      </c>
      <c r="C3" s="8"/>
    </row>
    <row r="4" spans="1:8" x14ac:dyDescent="0.25">
      <c r="A4" s="14"/>
      <c r="B4" s="65" t="s">
        <v>27</v>
      </c>
      <c r="C4" s="8"/>
    </row>
    <row r="5" spans="1:8" s="7" customFormat="1" x14ac:dyDescent="0.25">
      <c r="A5" s="21"/>
      <c r="B5" s="65" t="s">
        <v>28</v>
      </c>
      <c r="C5" s="66"/>
    </row>
    <row r="6" spans="1:8" customFormat="1" x14ac:dyDescent="0.25"/>
    <row r="7" spans="1:8" s="9" customFormat="1" ht="15.6" x14ac:dyDescent="0.3">
      <c r="A7" s="103"/>
      <c r="B7" s="105" t="s">
        <v>188</v>
      </c>
      <c r="C7" s="104"/>
    </row>
    <row r="8" spans="1:8" x14ac:dyDescent="0.25">
      <c r="A8" s="14"/>
      <c r="B8" s="65" t="s">
        <v>15</v>
      </c>
      <c r="C8" s="8"/>
    </row>
    <row r="9" spans="1:8" x14ac:dyDescent="0.25">
      <c r="A9" s="14"/>
      <c r="B9" s="65" t="s">
        <v>16</v>
      </c>
      <c r="C9" s="8"/>
    </row>
    <row r="10" spans="1:8" x14ac:dyDescent="0.25">
      <c r="A10" s="14"/>
      <c r="B10" s="65" t="s">
        <v>19</v>
      </c>
      <c r="C10" s="8"/>
    </row>
    <row r="11" spans="1:8" x14ac:dyDescent="0.25">
      <c r="A11" s="14"/>
      <c r="B11" s="65" t="s">
        <v>17</v>
      </c>
      <c r="C11" s="8"/>
    </row>
    <row r="12" spans="1:8" x14ac:dyDescent="0.25">
      <c r="A12" s="14"/>
      <c r="B12" s="65" t="s">
        <v>63</v>
      </c>
      <c r="C12" s="8"/>
    </row>
    <row r="13" spans="1:8" x14ac:dyDescent="0.25">
      <c r="A13" s="14"/>
      <c r="B13" s="135" t="s">
        <v>234</v>
      </c>
      <c r="C13" s="8"/>
    </row>
    <row r="14" spans="1:8" x14ac:dyDescent="0.25">
      <c r="A14" s="14"/>
      <c r="B14" s="102" t="s">
        <v>221</v>
      </c>
      <c r="C14" s="8"/>
    </row>
    <row r="15" spans="1:8" x14ac:dyDescent="0.25">
      <c r="B15" s="7"/>
    </row>
    <row r="16" spans="1:8" ht="15.6" x14ac:dyDescent="0.3">
      <c r="A16" s="14"/>
      <c r="B16" s="101" t="s">
        <v>61</v>
      </c>
      <c r="C16" s="8"/>
    </row>
    <row r="17" spans="1:3" x14ac:dyDescent="0.25">
      <c r="A17" s="14"/>
      <c r="B17" s="102" t="s">
        <v>92</v>
      </c>
      <c r="C17" s="8"/>
    </row>
    <row r="18" spans="1:3" x14ac:dyDescent="0.25">
      <c r="A18" s="14"/>
      <c r="B18" s="102" t="s">
        <v>93</v>
      </c>
      <c r="C18" s="8"/>
    </row>
    <row r="19" spans="1:3" x14ac:dyDescent="0.25">
      <c r="A19" s="14"/>
      <c r="B19" s="102" t="s">
        <v>94</v>
      </c>
      <c r="C19" s="8"/>
    </row>
    <row r="20" spans="1:3" x14ac:dyDescent="0.25">
      <c r="A20" s="14"/>
      <c r="B20" s="102" t="s">
        <v>95</v>
      </c>
      <c r="C20" s="8"/>
    </row>
    <row r="21" spans="1:3" x14ac:dyDescent="0.25">
      <c r="A21" s="14"/>
      <c r="B21" s="102" t="s">
        <v>96</v>
      </c>
      <c r="C21" s="8"/>
    </row>
    <row r="22" spans="1:3" x14ac:dyDescent="0.25">
      <c r="B22"/>
    </row>
  </sheetData>
  <phoneticPr fontId="0" type="noConversion"/>
  <pageMargins left="0.27" right="0.75" top="0.27" bottom="0.31" header="0" footer="0"/>
  <pageSetup paperSize="9" fitToHeight="50" orientation="landscape" horizontalDpi="200" verticalDpi="200" r:id="rId1"/>
  <headerFooter alignWithMargins="0"/>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Hoja5">
    <tabColor indexed="43"/>
  </sheetPr>
  <dimension ref="A1:O80"/>
  <sheetViews>
    <sheetView workbookViewId="0">
      <pane xSplit="1" ySplit="1" topLeftCell="B2" activePane="bottomRight" state="frozen"/>
      <selection activeCell="C26" sqref="C26"/>
      <selection pane="topRight" activeCell="C26" sqref="C26"/>
      <selection pane="bottomLeft" activeCell="C26" sqref="C26"/>
      <selection pane="bottomRight" activeCell="B5" sqref="B5"/>
    </sheetView>
  </sheetViews>
  <sheetFormatPr baseColWidth="10" defaultRowHeight="13.2" x14ac:dyDescent="0.25"/>
  <cols>
    <col min="1" max="1" width="11.109375" style="70" bestFit="1" customWidth="1"/>
    <col min="2" max="2" width="42.44140625" customWidth="1"/>
    <col min="3" max="3" width="9.5546875" bestFit="1" customWidth="1"/>
    <col min="4" max="4" width="10.5546875" bestFit="1" customWidth="1"/>
    <col min="5" max="5" width="29.88671875" customWidth="1"/>
    <col min="6" max="6" width="5.88671875" customWidth="1"/>
    <col min="7" max="7" width="9.33203125" bestFit="1" customWidth="1"/>
    <col min="8" max="8" width="19.33203125" customWidth="1"/>
    <col min="9" max="11" width="16.109375" customWidth="1"/>
    <col min="12" max="12" width="7.5546875" customWidth="1"/>
    <col min="13" max="13" width="11" customWidth="1"/>
    <col min="14" max="14" width="8.44140625" customWidth="1"/>
    <col min="15" max="15" width="9" customWidth="1"/>
  </cols>
  <sheetData>
    <row r="1" spans="1:15" s="67" customFormat="1" ht="16.2" thickBot="1" x14ac:dyDescent="0.35">
      <c r="A1" s="74" t="s">
        <v>64</v>
      </c>
      <c r="B1" s="75" t="s">
        <v>65</v>
      </c>
      <c r="C1" s="75" t="s">
        <v>25</v>
      </c>
      <c r="D1" s="75" t="s">
        <v>81</v>
      </c>
      <c r="E1" s="76" t="s">
        <v>66</v>
      </c>
      <c r="F1" s="68">
        <f>COUNTA('Casos de Prueba'!C$29:C$3271)</f>
        <v>27</v>
      </c>
      <c r="G1" s="82" t="s">
        <v>4</v>
      </c>
      <c r="H1" s="77" t="s">
        <v>88</v>
      </c>
      <c r="I1" s="76" t="s">
        <v>89</v>
      </c>
      <c r="J1" s="76" t="s">
        <v>90</v>
      </c>
      <c r="K1" s="78" t="s">
        <v>91</v>
      </c>
      <c r="L1" s="82" t="s">
        <v>88</v>
      </c>
      <c r="M1" s="83" t="s">
        <v>89</v>
      </c>
      <c r="N1" s="83" t="s">
        <v>90</v>
      </c>
      <c r="O1" s="84" t="s">
        <v>91</v>
      </c>
    </row>
    <row r="2" spans="1:15" s="92" customFormat="1" ht="14.4" thickBot="1" x14ac:dyDescent="0.3">
      <c r="A2" s="138" t="s">
        <v>243</v>
      </c>
      <c r="B2" s="138" t="s">
        <v>244</v>
      </c>
      <c r="C2" s="87" t="s">
        <v>26</v>
      </c>
      <c r="D2" s="88" t="s">
        <v>89</v>
      </c>
      <c r="E2" s="89" t="str">
        <f>HLOOKUP($D$2,$H$1:$K$31,2,FALSE)</f>
        <v>Validación y edición de campos</v>
      </c>
      <c r="F2" s="90">
        <f>COUNTIF('Casos de Prueba'!$C$29:$C$934,E2)</f>
        <v>0</v>
      </c>
      <c r="G2" s="85" t="str">
        <f>HLOOKUP($D$2,$L$1:$O$31,2,FALSE)</f>
        <v>Media</v>
      </c>
      <c r="H2" s="91" t="s">
        <v>68</v>
      </c>
      <c r="I2" s="91" t="s">
        <v>82</v>
      </c>
      <c r="J2" s="91" t="s">
        <v>82</v>
      </c>
      <c r="K2" s="91" t="s">
        <v>82</v>
      </c>
      <c r="L2" s="81" t="s">
        <v>27</v>
      </c>
      <c r="M2" s="81" t="s">
        <v>27</v>
      </c>
      <c r="N2" s="81" t="s">
        <v>27</v>
      </c>
      <c r="O2" s="81" t="s">
        <v>27</v>
      </c>
    </row>
    <row r="3" spans="1:15" s="92" customFormat="1" ht="13.8" x14ac:dyDescent="0.25">
      <c r="A3" s="86"/>
      <c r="B3" s="86"/>
      <c r="C3" s="87"/>
      <c r="E3" s="93" t="str">
        <f>HLOOKUP($D$2,$H$1:$K$31,3,FALSE)</f>
        <v>Navegación</v>
      </c>
      <c r="F3" s="90">
        <f>COUNTIF('Casos de Prueba'!$C$29:$C$934,E3)</f>
        <v>0</v>
      </c>
      <c r="G3" s="85" t="str">
        <f>HLOOKUP($D$2,$L$1:$O$31,3,FALSE)</f>
        <v>Media</v>
      </c>
      <c r="H3" s="91" t="s">
        <v>72</v>
      </c>
      <c r="I3" s="91" t="s">
        <v>83</v>
      </c>
      <c r="J3" s="91" t="s">
        <v>83</v>
      </c>
      <c r="K3" s="91" t="s">
        <v>83</v>
      </c>
      <c r="L3" s="81" t="s">
        <v>27</v>
      </c>
      <c r="M3" s="81" t="s">
        <v>27</v>
      </c>
      <c r="N3" s="81" t="s">
        <v>27</v>
      </c>
      <c r="O3" s="81" t="s">
        <v>27</v>
      </c>
    </row>
    <row r="4" spans="1:15" s="92" customFormat="1" ht="13.8" x14ac:dyDescent="0.25">
      <c r="A4" s="86"/>
      <c r="B4" s="86"/>
      <c r="C4" s="87"/>
      <c r="E4" s="93" t="str">
        <f>HLOOKUP($D$2,$H$1:$K$31,4,FALSE)</f>
        <v>Facilidad de uso</v>
      </c>
      <c r="F4" s="90">
        <f>COUNTIF('Casos de Prueba'!$C$29:$C$934,E4)</f>
        <v>0</v>
      </c>
      <c r="G4" s="85" t="str">
        <f>HLOOKUP($D$2,$L$1:$O$31,4,FALSE)</f>
        <v>Media</v>
      </c>
      <c r="H4" s="91" t="s">
        <v>70</v>
      </c>
      <c r="I4" s="91" t="s">
        <v>97</v>
      </c>
      <c r="J4" s="91" t="s">
        <v>97</v>
      </c>
      <c r="K4" s="91" t="s">
        <v>67</v>
      </c>
      <c r="L4" s="81" t="s">
        <v>27</v>
      </c>
      <c r="M4" s="81" t="s">
        <v>27</v>
      </c>
      <c r="N4" s="81" t="s">
        <v>28</v>
      </c>
      <c r="O4" s="81" t="s">
        <v>27</v>
      </c>
    </row>
    <row r="5" spans="1:15" s="92" customFormat="1" ht="13.8" x14ac:dyDescent="0.25">
      <c r="A5" s="86"/>
      <c r="B5" s="86"/>
      <c r="C5" s="87"/>
      <c r="E5" s="93" t="str">
        <f>HLOOKUP($D$2,$H$1:$K$31,5,FALSE)</f>
        <v>Paginación</v>
      </c>
      <c r="F5" s="90">
        <f>COUNTIF('Casos de Prueba'!$C$29:$C$934,E5)</f>
        <v>0</v>
      </c>
      <c r="G5" s="85" t="str">
        <f>HLOOKUP($D$2,$L$1:$O$31,5,FALSE)</f>
        <v>Media</v>
      </c>
      <c r="H5" s="91" t="s">
        <v>73</v>
      </c>
      <c r="I5" s="91" t="s">
        <v>84</v>
      </c>
      <c r="J5" s="91" t="s">
        <v>84</v>
      </c>
      <c r="K5" s="91" t="s">
        <v>70</v>
      </c>
      <c r="L5" s="81" t="s">
        <v>27</v>
      </c>
      <c r="M5" s="81" t="s">
        <v>27</v>
      </c>
      <c r="N5" s="81" t="s">
        <v>27</v>
      </c>
      <c r="O5" s="81" t="s">
        <v>27</v>
      </c>
    </row>
    <row r="6" spans="1:15" s="92" customFormat="1" ht="13.8" x14ac:dyDescent="0.25">
      <c r="A6" s="86"/>
      <c r="B6" s="86"/>
      <c r="C6" s="87"/>
      <c r="E6" s="93" t="str">
        <f>HLOOKUP($D$2,$H$1:$K$31,6,FALSE)</f>
        <v>Consultas</v>
      </c>
      <c r="F6" s="90">
        <f>COUNTIF('Casos de Prueba'!$C$29:$C$934,E6)</f>
        <v>0</v>
      </c>
      <c r="G6" s="85" t="str">
        <f>HLOOKUP($D$2,$L$1:$O$31,6,FALSE)</f>
        <v>Media</v>
      </c>
      <c r="H6" s="91" t="s">
        <v>100</v>
      </c>
      <c r="I6" s="91" t="s">
        <v>67</v>
      </c>
      <c r="J6" s="91" t="s">
        <v>67</v>
      </c>
      <c r="K6" s="91" t="s">
        <v>105</v>
      </c>
      <c r="L6" s="81" t="s">
        <v>27</v>
      </c>
      <c r="M6" s="81" t="s">
        <v>27</v>
      </c>
      <c r="N6" s="81" t="s">
        <v>27</v>
      </c>
      <c r="O6" s="81" t="s">
        <v>28</v>
      </c>
    </row>
    <row r="7" spans="1:15" s="92" customFormat="1" ht="13.8" x14ac:dyDescent="0.25">
      <c r="A7" s="86"/>
      <c r="B7" s="86"/>
      <c r="C7" s="87"/>
      <c r="E7" s="93" t="str">
        <f>HLOOKUP($D$2,$H$1:$K$31,7,FALSE)</f>
        <v>ABC</v>
      </c>
      <c r="F7" s="90">
        <f>COUNTIF('Casos de Prueba'!$C$29:$C$934,E7)</f>
        <v>0</v>
      </c>
      <c r="G7" s="85" t="str">
        <f>HLOOKUP($D$2,$L$1:$O$31,7,FALSE)</f>
        <v>Media</v>
      </c>
      <c r="H7" s="91" t="s">
        <v>78</v>
      </c>
      <c r="I7" s="91" t="s">
        <v>68</v>
      </c>
      <c r="J7" s="91" t="s">
        <v>68</v>
      </c>
      <c r="K7" s="91" t="s">
        <v>72</v>
      </c>
      <c r="L7" s="81" t="s">
        <v>27</v>
      </c>
      <c r="M7" s="81" t="s">
        <v>27</v>
      </c>
      <c r="N7" s="81" t="s">
        <v>27</v>
      </c>
      <c r="O7" s="81" t="s">
        <v>26</v>
      </c>
    </row>
    <row r="8" spans="1:15" s="92" customFormat="1" ht="13.8" x14ac:dyDescent="0.25">
      <c r="A8" s="86"/>
      <c r="B8" s="86"/>
      <c r="C8" s="87"/>
      <c r="E8" s="93" t="str">
        <f>HLOOKUP($D$2,$H$1:$K$31,8,FALSE)</f>
        <v>Salidas Validas e Invalidas</v>
      </c>
      <c r="F8" s="90">
        <f>COUNTIF('Casos de Prueba'!$C$29:$C$934,E8)</f>
        <v>0</v>
      </c>
      <c r="G8" s="85" t="str">
        <f>HLOOKUP($D$2,$L$1:$O$31,8,FALSE)</f>
        <v>Media</v>
      </c>
      <c r="H8" s="91" t="s">
        <v>106</v>
      </c>
      <c r="I8" s="98" t="s">
        <v>161</v>
      </c>
      <c r="J8" s="91" t="s">
        <v>71</v>
      </c>
      <c r="K8" s="91" t="s">
        <v>74</v>
      </c>
      <c r="L8" s="81" t="s">
        <v>26</v>
      </c>
      <c r="M8" s="81" t="s">
        <v>27</v>
      </c>
      <c r="N8" s="81" t="s">
        <v>28</v>
      </c>
      <c r="O8" s="81" t="s">
        <v>26</v>
      </c>
    </row>
    <row r="9" spans="1:15" s="92" customFormat="1" ht="13.8" x14ac:dyDescent="0.25">
      <c r="A9" s="86"/>
      <c r="B9" s="94"/>
      <c r="C9" s="87"/>
      <c r="E9" s="93" t="str">
        <f>HLOOKUP($D$2,$H$1:$K$31,9,FALSE)</f>
        <v>Función de ayuda</v>
      </c>
      <c r="F9" s="90">
        <f>COUNTIF('Casos de Prueba'!$C$29:$C$934,E9)</f>
        <v>0</v>
      </c>
      <c r="G9" s="85" t="str">
        <f>HLOOKUP($D$2,$L$1:$O$31,9,FALSE)</f>
        <v>Baja</v>
      </c>
      <c r="H9" s="98" t="s">
        <v>162</v>
      </c>
      <c r="I9" s="91" t="s">
        <v>69</v>
      </c>
      <c r="J9" s="91" t="s">
        <v>102</v>
      </c>
      <c r="K9" s="91" t="s">
        <v>104</v>
      </c>
      <c r="L9" s="81" t="s">
        <v>26</v>
      </c>
      <c r="M9" s="81" t="s">
        <v>28</v>
      </c>
      <c r="N9" s="81" t="s">
        <v>26</v>
      </c>
      <c r="O9" s="81" t="s">
        <v>26</v>
      </c>
    </row>
    <row r="10" spans="1:15" s="92" customFormat="1" ht="13.8" x14ac:dyDescent="0.25">
      <c r="A10" s="86"/>
      <c r="B10" s="86"/>
      <c r="C10" s="87"/>
      <c r="E10" s="93" t="str">
        <f>HLOOKUP($D$2,$H$1:$K$31,10,FALSE)</f>
        <v>Mensajes de error</v>
      </c>
      <c r="F10" s="90">
        <f>COUNTIF('Casos de Prueba'!$C$29:$C$934,E10)</f>
        <v>0</v>
      </c>
      <c r="G10" s="85" t="str">
        <f>HLOOKUP($D$2,$L$1:$O$31,10,FALSE)</f>
        <v>Media</v>
      </c>
      <c r="H10" s="91" t="s">
        <v>79</v>
      </c>
      <c r="I10" s="91" t="s">
        <v>70</v>
      </c>
      <c r="J10" s="91" t="s">
        <v>70</v>
      </c>
      <c r="K10" s="91" t="s">
        <v>75</v>
      </c>
      <c r="L10" s="81" t="s">
        <v>26</v>
      </c>
      <c r="M10" s="81" t="s">
        <v>27</v>
      </c>
      <c r="N10" s="81" t="s">
        <v>27</v>
      </c>
      <c r="O10" s="81" t="s">
        <v>28</v>
      </c>
    </row>
    <row r="11" spans="1:15" s="92" customFormat="1" ht="13.8" x14ac:dyDescent="0.25">
      <c r="A11" s="86"/>
      <c r="B11" s="86"/>
      <c r="C11" s="87"/>
      <c r="E11" s="93" t="str">
        <f>HLOOKUP($D$2,$H$1:$K$31,11,FALSE)</f>
        <v>Consistencia de imagen (look &amp; feel)</v>
      </c>
      <c r="F11" s="90">
        <f>COUNTIF('Casos de Prueba'!$C$29:$C$934,E11)</f>
        <v>0</v>
      </c>
      <c r="G11" s="85" t="str">
        <f>HLOOKUP($D$2,$L$1:$O$31,11,FALSE)</f>
        <v>Baja</v>
      </c>
      <c r="H11" s="91" t="s">
        <v>80</v>
      </c>
      <c r="I11" s="91" t="s">
        <v>71</v>
      </c>
      <c r="J11" s="91" t="s">
        <v>72</v>
      </c>
      <c r="K11" s="91" t="s">
        <v>78</v>
      </c>
      <c r="L11" s="81" t="s">
        <v>27</v>
      </c>
      <c r="M11" s="81" t="s">
        <v>28</v>
      </c>
      <c r="N11" s="81" t="s">
        <v>26</v>
      </c>
      <c r="O11" s="81" t="s">
        <v>27</v>
      </c>
    </row>
    <row r="12" spans="1:15" s="92" customFormat="1" ht="13.8" x14ac:dyDescent="0.25">
      <c r="A12" s="86"/>
      <c r="B12" s="86"/>
      <c r="C12" s="87"/>
      <c r="E12" s="93" t="str">
        <f>HLOOKUP($D$2,$H$1:$K$31,12,FALSE)</f>
        <v>Página pesada</v>
      </c>
      <c r="F12" s="90">
        <f>COUNTIF('Casos de Prueba'!$C$29:$C$934,E12)</f>
        <v>0</v>
      </c>
      <c r="G12" s="85" t="str">
        <f>HLOOKUP($D$2,$L$1:$O$31,12,FALSE)</f>
        <v>Baja</v>
      </c>
      <c r="H12" s="91" t="s">
        <v>82</v>
      </c>
      <c r="I12" s="91" t="s">
        <v>98</v>
      </c>
      <c r="J12" s="91" t="s">
        <v>73</v>
      </c>
      <c r="K12" s="91" t="s">
        <v>106</v>
      </c>
      <c r="L12" s="81" t="s">
        <v>27</v>
      </c>
      <c r="M12" s="81" t="s">
        <v>28</v>
      </c>
      <c r="N12" s="81" t="s">
        <v>27</v>
      </c>
      <c r="O12" s="81" t="s">
        <v>26</v>
      </c>
    </row>
    <row r="13" spans="1:15" s="92" customFormat="1" ht="13.8" x14ac:dyDescent="0.25">
      <c r="A13" s="86"/>
      <c r="B13" s="86"/>
      <c r="C13" s="87"/>
      <c r="E13" s="93" t="str">
        <f>HLOOKUP($D$2,$H$1:$K$31,13,FALSE)</f>
        <v>Tiempo de respuesta</v>
      </c>
      <c r="F13" s="90">
        <f>COUNTIF('Casos de Prueba'!$C$29:$C$934,E13)</f>
        <v>0</v>
      </c>
      <c r="G13" s="85" t="str">
        <f>HLOOKUP($D$2,$L$1:$O$31,13,FALSE)</f>
        <v>Baja</v>
      </c>
      <c r="H13" s="91" t="s">
        <v>83</v>
      </c>
      <c r="I13" s="91" t="s">
        <v>99</v>
      </c>
      <c r="J13" s="91" t="s">
        <v>101</v>
      </c>
      <c r="K13" s="91" t="s">
        <v>79</v>
      </c>
      <c r="L13" s="81" t="s">
        <v>27</v>
      </c>
      <c r="M13" s="81" t="s">
        <v>28</v>
      </c>
      <c r="N13" s="81" t="s">
        <v>26</v>
      </c>
      <c r="O13" s="81" t="s">
        <v>26</v>
      </c>
    </row>
    <row r="14" spans="1:15" s="92" customFormat="1" ht="13.8" x14ac:dyDescent="0.25">
      <c r="A14" s="86"/>
      <c r="B14" s="86"/>
      <c r="C14" s="87"/>
      <c r="E14" s="93" t="str">
        <f>HLOOKUP($D$2,$H$1:$K$31,14,FALSE)</f>
        <v>Excepciones</v>
      </c>
      <c r="F14" s="90">
        <f>COUNTIF('Casos de Prueba'!$C$29:$C$934,E14)</f>
        <v>0</v>
      </c>
      <c r="G14" s="85" t="str">
        <f>HLOOKUP($D$2,$L$1:$O$31,14,FALSE)</f>
        <v>Media</v>
      </c>
      <c r="H14" s="91" t="s">
        <v>84</v>
      </c>
      <c r="I14" s="98" t="s">
        <v>160</v>
      </c>
      <c r="J14" s="91" t="s">
        <v>75</v>
      </c>
      <c r="K14" s="91" t="s">
        <v>80</v>
      </c>
      <c r="L14" s="81" t="s">
        <v>27</v>
      </c>
      <c r="M14" s="81" t="s">
        <v>27</v>
      </c>
      <c r="N14" s="81" t="s">
        <v>28</v>
      </c>
      <c r="O14" s="81" t="s">
        <v>27</v>
      </c>
    </row>
    <row r="15" spans="1:15" s="92" customFormat="1" ht="13.8" x14ac:dyDescent="0.25">
      <c r="A15" s="86"/>
      <c r="B15" s="86"/>
      <c r="C15" s="87"/>
      <c r="E15" s="93" t="str">
        <f>HLOOKUP($D$2,$H$1:$K$31,15,FALSE)</f>
        <v>Simulación de fechas</v>
      </c>
      <c r="F15" s="90">
        <f>COUNTIF('Casos de Prueba'!$C$29:$C$934,E15)</f>
        <v>0</v>
      </c>
      <c r="G15" s="85" t="str">
        <f>HLOOKUP($D$2,$L$1:$O$31,15,FALSE)</f>
        <v>Media</v>
      </c>
      <c r="H15" s="91" t="s">
        <v>67</v>
      </c>
      <c r="I15" s="91" t="s">
        <v>73</v>
      </c>
      <c r="J15" s="91" t="s">
        <v>76</v>
      </c>
      <c r="K15" s="91"/>
      <c r="L15" s="81" t="s">
        <v>27</v>
      </c>
      <c r="M15" s="81" t="s">
        <v>27</v>
      </c>
      <c r="N15" s="81" t="s">
        <v>26</v>
      </c>
      <c r="O15" s="81"/>
    </row>
    <row r="16" spans="1:15" s="92" customFormat="1" ht="13.8" x14ac:dyDescent="0.25">
      <c r="A16" s="86"/>
      <c r="B16" s="86"/>
      <c r="C16" s="87"/>
      <c r="E16" s="93" t="str">
        <f>HLOOKUP($D$2,$H$1:$K$31,16,FALSE)</f>
        <v>Seguridad, accesos y facultades</v>
      </c>
      <c r="F16" s="90">
        <f>COUNTIF('Casos de Prueba'!$C$29:$C$934,E16)</f>
        <v>27</v>
      </c>
      <c r="G16" s="85" t="str">
        <f>HLOOKUP($D$2,$L$1:$O$31,16,FALSE)</f>
        <v>Alta</v>
      </c>
      <c r="H16" s="91" t="s">
        <v>69</v>
      </c>
      <c r="I16" s="91" t="s">
        <v>74</v>
      </c>
      <c r="J16" s="91" t="s">
        <v>77</v>
      </c>
      <c r="K16" s="91"/>
      <c r="L16" s="81" t="s">
        <v>28</v>
      </c>
      <c r="M16" s="81" t="s">
        <v>26</v>
      </c>
      <c r="N16" s="81" t="s">
        <v>27</v>
      </c>
      <c r="O16" s="81"/>
    </row>
    <row r="17" spans="1:15" s="92" customFormat="1" ht="13.8" x14ac:dyDescent="0.25">
      <c r="A17" s="86"/>
      <c r="B17" s="86"/>
      <c r="C17" s="87"/>
      <c r="E17" s="93" t="str">
        <f>HLOOKUP($D$2,$H$1:$K$31,17,FALSE)</f>
        <v>Estándares</v>
      </c>
      <c r="F17" s="90">
        <f>COUNTIF('Casos de Prueba'!$C$29:$C$934,E17)</f>
        <v>0</v>
      </c>
      <c r="G17" s="85" t="str">
        <f>HLOOKUP($D$2,$L$1:$O$31,17,FALSE)</f>
        <v>Media</v>
      </c>
      <c r="H17" s="91" t="s">
        <v>85</v>
      </c>
      <c r="I17" s="91" t="s">
        <v>100</v>
      </c>
      <c r="J17" s="91" t="s">
        <v>103</v>
      </c>
      <c r="K17" s="91"/>
      <c r="L17" s="81" t="s">
        <v>28</v>
      </c>
      <c r="M17" s="81" t="s">
        <v>27</v>
      </c>
      <c r="N17" s="81" t="s">
        <v>26</v>
      </c>
      <c r="O17" s="81"/>
    </row>
    <row r="18" spans="1:15" s="92" customFormat="1" ht="13.8" x14ac:dyDescent="0.25">
      <c r="A18" s="86"/>
      <c r="B18" s="86"/>
      <c r="C18" s="87"/>
      <c r="E18" s="93" t="str">
        <f>HLOOKUP($D$2,$H$1:$K$31,18,FALSE)</f>
        <v>Controles inoperantes (ligas, botones, op. Menú)</v>
      </c>
      <c r="F18" s="90">
        <f>COUNTIF('Casos de Prueba'!$C$29:$C$934,E18)</f>
        <v>0</v>
      </c>
      <c r="G18" s="85" t="str">
        <f>HLOOKUP($D$2,$L$1:$O$31,18,FALSE)</f>
        <v>Alta</v>
      </c>
      <c r="H18" s="91" t="s">
        <v>75</v>
      </c>
      <c r="I18" s="91" t="s">
        <v>101</v>
      </c>
      <c r="J18" s="91" t="s">
        <v>78</v>
      </c>
      <c r="K18" s="91"/>
      <c r="L18" s="81" t="s">
        <v>28</v>
      </c>
      <c r="M18" s="81" t="s">
        <v>26</v>
      </c>
      <c r="N18" s="81" t="s">
        <v>27</v>
      </c>
      <c r="O18" s="81"/>
    </row>
    <row r="19" spans="1:15" s="92" customFormat="1" ht="13.8" x14ac:dyDescent="0.25">
      <c r="A19" s="86"/>
      <c r="B19" s="86"/>
      <c r="C19" s="87"/>
      <c r="E19" s="93" t="str">
        <f>HLOOKUP($D$2,$H$1:$K$31,19,FALSE)</f>
        <v>Ortografía y redacción</v>
      </c>
      <c r="F19" s="90">
        <f>COUNTIF('Casos de Prueba'!$C$29:$C$934,E19)</f>
        <v>0</v>
      </c>
      <c r="G19" s="85" t="str">
        <f>HLOOKUP($D$2,$L$1:$O$31,19,FALSE)</f>
        <v>Baja</v>
      </c>
      <c r="H19" s="91" t="s">
        <v>74</v>
      </c>
      <c r="I19" s="91" t="s">
        <v>75</v>
      </c>
      <c r="J19" s="91" t="s">
        <v>106</v>
      </c>
      <c r="K19" s="91"/>
      <c r="L19" s="81" t="s">
        <v>26</v>
      </c>
      <c r="M19" s="81" t="s">
        <v>28</v>
      </c>
      <c r="N19" s="81" t="s">
        <v>26</v>
      </c>
      <c r="O19" s="81"/>
    </row>
    <row r="20" spans="1:15" s="92" customFormat="1" ht="13.8" x14ac:dyDescent="0.25">
      <c r="A20" s="86"/>
      <c r="B20" s="86"/>
      <c r="C20" s="87"/>
      <c r="E20" s="93" t="str">
        <f>HLOOKUP($D$2,$H$1:$K$31,20,FALSE)</f>
        <v xml:space="preserve">Escenarios Alternos </v>
      </c>
      <c r="F20" s="90">
        <f>COUNTIF('Casos de Prueba'!$C$29:$C$934,E20)</f>
        <v>0</v>
      </c>
      <c r="G20" s="85" t="str">
        <f>HLOOKUP($D$2,$L$1:$O$31,20,FALSE)</f>
        <v>Alta</v>
      </c>
      <c r="H20" s="91" t="s">
        <v>86</v>
      </c>
      <c r="I20" s="98" t="s">
        <v>162</v>
      </c>
      <c r="J20" s="91" t="s">
        <v>79</v>
      </c>
      <c r="K20" s="91"/>
      <c r="L20" s="81" t="s">
        <v>26</v>
      </c>
      <c r="M20" s="81" t="s">
        <v>26</v>
      </c>
      <c r="N20" s="81" t="s">
        <v>26</v>
      </c>
      <c r="O20" s="81"/>
    </row>
    <row r="21" spans="1:15" s="92" customFormat="1" ht="13.8" x14ac:dyDescent="0.25">
      <c r="A21" s="86"/>
      <c r="B21" s="86"/>
      <c r="C21" s="87"/>
      <c r="E21" s="93" t="str">
        <f>HLOOKUP($D$2,$H$1:$K$31,21,FALSE)</f>
        <v>Reportes</v>
      </c>
      <c r="F21" s="90">
        <f>COUNTIF('Casos de Prueba'!$C$29:$C$934,E21)</f>
        <v>0</v>
      </c>
      <c r="G21" s="85" t="str">
        <f>HLOOKUP($D$2,$L$1:$O$31,21,FALSE)</f>
        <v>Media</v>
      </c>
      <c r="H21" s="91" t="s">
        <v>87</v>
      </c>
      <c r="I21" s="91" t="s">
        <v>77</v>
      </c>
      <c r="J21" s="91" t="s">
        <v>80</v>
      </c>
      <c r="K21" s="91"/>
      <c r="L21" s="81" t="s">
        <v>26</v>
      </c>
      <c r="M21" s="81" t="s">
        <v>27</v>
      </c>
      <c r="N21" s="81" t="s">
        <v>27</v>
      </c>
      <c r="O21" s="81"/>
    </row>
    <row r="22" spans="1:15" s="92" customFormat="1" ht="13.8" x14ac:dyDescent="0.25">
      <c r="A22" s="86"/>
      <c r="B22" s="86"/>
      <c r="C22" s="87"/>
      <c r="E22" s="93" t="str">
        <f>HLOOKUP($D$2,$H$1:$K$31,22,FALSE)</f>
        <v>Lógica y procesamiento</v>
      </c>
      <c r="F22" s="90">
        <f>COUNTIF('Casos de Prueba'!$C$29:$C$934,E22)</f>
        <v>0</v>
      </c>
      <c r="G22" s="85" t="str">
        <f>HLOOKUP($D$2,$L$1:$O$31,22,FALSE)</f>
        <v>Media</v>
      </c>
      <c r="H22" s="91" t="s">
        <v>76</v>
      </c>
      <c r="I22" s="91" t="s">
        <v>78</v>
      </c>
      <c r="J22" s="91"/>
      <c r="K22" s="91"/>
      <c r="L22" s="81" t="s">
        <v>26</v>
      </c>
      <c r="M22" s="81" t="s">
        <v>27</v>
      </c>
      <c r="N22" s="81"/>
      <c r="O22" s="81"/>
    </row>
    <row r="23" spans="1:15" s="92" customFormat="1" ht="13.8" x14ac:dyDescent="0.25">
      <c r="A23" s="86"/>
      <c r="B23" s="86"/>
      <c r="C23" s="87"/>
      <c r="E23" s="93" t="str">
        <f>HLOOKUP($D$2,$H$1:$K$31,23,FALSE)</f>
        <v>Funcionales (Reglas de negocio)</v>
      </c>
      <c r="F23" s="90">
        <f>COUNTIF('Casos de Prueba'!$C$29:$C$934,E23)</f>
        <v>0</v>
      </c>
      <c r="G23" s="85" t="str">
        <f>HLOOKUP($D$2,$L$1:$O$31,23,FALSE)</f>
        <v>Alta</v>
      </c>
      <c r="H23" s="91" t="s">
        <v>77</v>
      </c>
      <c r="I23" s="91" t="s">
        <v>106</v>
      </c>
      <c r="J23" s="91"/>
      <c r="K23" s="91"/>
      <c r="L23" s="81" t="s">
        <v>27</v>
      </c>
      <c r="M23" s="81" t="s">
        <v>26</v>
      </c>
      <c r="N23" s="81"/>
      <c r="O23" s="81"/>
    </row>
    <row r="24" spans="1:15" s="92" customFormat="1" ht="13.8" x14ac:dyDescent="0.25">
      <c r="A24" s="86"/>
      <c r="B24" s="86"/>
      <c r="C24" s="87"/>
      <c r="E24" s="93" t="str">
        <f>HLOOKUP($D$2,$H$1:$K$31,24,FALSE)</f>
        <v>Happy path</v>
      </c>
      <c r="F24" s="90">
        <f>COUNTIF('Casos de Prueba'!$C$29:$C$934,E24)</f>
        <v>0</v>
      </c>
      <c r="G24" s="85" t="str">
        <f>HLOOKUP($D$2,$L$1:$O$31,24,FALSE)</f>
        <v>Alta</v>
      </c>
      <c r="H24" s="98" t="s">
        <v>160</v>
      </c>
      <c r="I24" s="91" t="s">
        <v>79</v>
      </c>
      <c r="J24" s="91"/>
      <c r="K24" s="91"/>
      <c r="L24" s="81" t="s">
        <v>27</v>
      </c>
      <c r="M24" s="81" t="s">
        <v>26</v>
      </c>
      <c r="N24" s="81"/>
      <c r="O24" s="81"/>
    </row>
    <row r="25" spans="1:15" s="92" customFormat="1" ht="13.8" x14ac:dyDescent="0.25">
      <c r="A25" s="86"/>
      <c r="B25" s="86"/>
      <c r="C25" s="87"/>
      <c r="E25" s="93" t="str">
        <f>HLOOKUP($D$2,$H$1:$K$31,25,FALSE)</f>
        <v>Vacíos</v>
      </c>
      <c r="F25" s="90">
        <f>COUNTIF('Casos de Prueba'!$C$29:$C$934,E25)</f>
        <v>0</v>
      </c>
      <c r="G25" s="85" t="str">
        <f>HLOOKUP($D$2,$L$1:$O$31,25,FALSE)</f>
        <v>Media</v>
      </c>
      <c r="H25" s="98" t="s">
        <v>161</v>
      </c>
      <c r="I25" s="91" t="s">
        <v>80</v>
      </c>
      <c r="J25" s="91"/>
      <c r="K25" s="91"/>
      <c r="L25" s="81" t="s">
        <v>27</v>
      </c>
      <c r="M25" s="81" t="s">
        <v>27</v>
      </c>
      <c r="N25" s="81"/>
      <c r="O25" s="81"/>
    </row>
    <row r="26" spans="1:15" s="92" customFormat="1" ht="13.8" x14ac:dyDescent="0.25">
      <c r="A26" s="86"/>
      <c r="B26" s="86"/>
      <c r="C26" s="87"/>
      <c r="E26" s="93">
        <f>HLOOKUP($D$2,$H$1:$K$31,26,FALSE)</f>
        <v>0</v>
      </c>
      <c r="F26" s="90">
        <f>COUNTIF('Casos de Prueba'!$C$29:$C$934,E26)</f>
        <v>0</v>
      </c>
      <c r="G26" s="85">
        <f>HLOOKUP($D$2,$L$1:$O$31,26,FALSE)</f>
        <v>0</v>
      </c>
      <c r="H26" s="91"/>
      <c r="I26" s="91"/>
      <c r="J26" s="91"/>
      <c r="K26" s="91"/>
      <c r="L26" s="81"/>
      <c r="M26" s="81"/>
      <c r="N26" s="81"/>
      <c r="O26" s="81"/>
    </row>
    <row r="27" spans="1:15" s="92" customFormat="1" ht="13.8" x14ac:dyDescent="0.25">
      <c r="A27" s="86"/>
      <c r="B27" s="86"/>
      <c r="C27" s="87"/>
      <c r="E27" s="93">
        <f>HLOOKUP($D$2,$H$1:$K$31,27,FALSE)</f>
        <v>0</v>
      </c>
      <c r="F27" s="90">
        <f>COUNTIF('Casos de Prueba'!$C$29:$C$934,E27)</f>
        <v>0</v>
      </c>
      <c r="G27" s="85">
        <f>HLOOKUP($D$2,$L$1:$O$31,27,FALSE)</f>
        <v>0</v>
      </c>
      <c r="H27" s="91"/>
      <c r="I27" s="91"/>
      <c r="J27" s="91"/>
      <c r="K27" s="91"/>
      <c r="L27" s="81"/>
      <c r="M27" s="81"/>
      <c r="N27" s="81"/>
      <c r="O27" s="81"/>
    </row>
    <row r="28" spans="1:15" s="92" customFormat="1" ht="13.8" x14ac:dyDescent="0.25">
      <c r="A28" s="86"/>
      <c r="B28" s="86"/>
      <c r="C28" s="87"/>
      <c r="E28" s="93">
        <f>HLOOKUP($D$2,$H$1:$K$31,28,FALSE)</f>
        <v>0</v>
      </c>
      <c r="F28" s="90">
        <f>COUNTIF('Casos de Prueba'!$C$29:$C$934,E28)</f>
        <v>0</v>
      </c>
      <c r="G28" s="85">
        <f>HLOOKUP($D$2,$L$1:$O$31,28,FALSE)</f>
        <v>0</v>
      </c>
      <c r="H28" s="91"/>
      <c r="I28" s="91"/>
      <c r="J28" s="91"/>
      <c r="K28" s="91"/>
      <c r="L28" s="81"/>
      <c r="M28" s="81"/>
      <c r="N28" s="81"/>
      <c r="O28" s="81"/>
    </row>
    <row r="29" spans="1:15" s="92" customFormat="1" ht="13.8" x14ac:dyDescent="0.25">
      <c r="A29" s="86"/>
      <c r="B29" s="86"/>
      <c r="C29" s="87"/>
      <c r="E29" s="93">
        <f>HLOOKUP($D$2,$H$1:$K$31,29,FALSE)</f>
        <v>0</v>
      </c>
      <c r="F29" s="90">
        <f>COUNTIF('Casos de Prueba'!$C$29:$C$934,E29)</f>
        <v>0</v>
      </c>
      <c r="G29" s="85">
        <f>HLOOKUP($D$2,$L$1:$O$31,29,FALSE)</f>
        <v>0</v>
      </c>
      <c r="H29" s="91"/>
      <c r="I29" s="91"/>
      <c r="J29" s="91"/>
      <c r="K29" s="91"/>
      <c r="L29" s="81"/>
      <c r="M29" s="81"/>
      <c r="N29" s="81"/>
      <c r="O29" s="81"/>
    </row>
    <row r="30" spans="1:15" s="92" customFormat="1" ht="13.8" x14ac:dyDescent="0.25">
      <c r="A30" s="86"/>
      <c r="B30" s="86"/>
      <c r="C30" s="87"/>
      <c r="E30" s="95">
        <f>HLOOKUP($D$2,$H$1:$K$31,30,FALSE)</f>
        <v>0</v>
      </c>
      <c r="F30" s="90">
        <f>COUNTIF('Casos de Prueba'!$C$29:$C$934,E30)</f>
        <v>0</v>
      </c>
      <c r="G30" s="85">
        <f>HLOOKUP($D$2,$L$1:$O$31,30,FALSE)</f>
        <v>0</v>
      </c>
      <c r="H30" s="91"/>
      <c r="I30" s="91"/>
      <c r="J30" s="91"/>
      <c r="K30" s="91"/>
      <c r="L30" s="81"/>
      <c r="M30" s="81"/>
      <c r="N30" s="81"/>
      <c r="O30" s="81"/>
    </row>
    <row r="31" spans="1:15" s="92" customFormat="1" ht="13.8" x14ac:dyDescent="0.25">
      <c r="A31" s="86"/>
      <c r="B31" s="86"/>
      <c r="C31" s="87"/>
      <c r="E31" s="95" t="str">
        <f>HLOOKUP($D$2,$H$1:$K$31,31,FALSE)</f>
        <v>Otra</v>
      </c>
      <c r="F31" s="90">
        <f>COUNTIF('Casos de Prueba'!$C$29:$C$934,E31)</f>
        <v>0</v>
      </c>
      <c r="G31" s="85" t="str">
        <f>HLOOKUP($D$2,$L$1:$O$31,31,FALSE)</f>
        <v>Media</v>
      </c>
      <c r="H31" s="91" t="s">
        <v>179</v>
      </c>
      <c r="I31" s="91" t="s">
        <v>179</v>
      </c>
      <c r="J31" s="91" t="s">
        <v>179</v>
      </c>
      <c r="K31" s="91" t="s">
        <v>179</v>
      </c>
      <c r="L31" s="81" t="s">
        <v>27</v>
      </c>
      <c r="M31" s="81" t="s">
        <v>27</v>
      </c>
      <c r="N31" s="81" t="s">
        <v>27</v>
      </c>
      <c r="O31" s="81" t="s">
        <v>27</v>
      </c>
    </row>
    <row r="32" spans="1:15" ht="15.6" x14ac:dyDescent="0.25">
      <c r="A32" s="65"/>
      <c r="B32" s="65"/>
      <c r="C32" s="69"/>
      <c r="E32" s="96" t="s">
        <v>24</v>
      </c>
      <c r="F32" s="97">
        <f>$F$1-SUM(F2:F31)</f>
        <v>0</v>
      </c>
    </row>
    <row r="33" spans="1:3" x14ac:dyDescent="0.25">
      <c r="A33" s="65"/>
      <c r="B33" s="65"/>
      <c r="C33" s="69"/>
    </row>
    <row r="34" spans="1:3" x14ac:dyDescent="0.25">
      <c r="A34" s="65"/>
      <c r="B34" s="65"/>
      <c r="C34" s="69"/>
    </row>
    <row r="35" spans="1:3" x14ac:dyDescent="0.25">
      <c r="A35" s="65"/>
      <c r="B35" s="65"/>
      <c r="C35" s="69"/>
    </row>
    <row r="36" spans="1:3" x14ac:dyDescent="0.25">
      <c r="A36" s="65"/>
      <c r="B36" s="65"/>
      <c r="C36" s="69"/>
    </row>
    <row r="37" spans="1:3" x14ac:dyDescent="0.25">
      <c r="A37" s="65"/>
      <c r="B37" s="65"/>
      <c r="C37" s="69"/>
    </row>
    <row r="38" spans="1:3" x14ac:dyDescent="0.25">
      <c r="A38" s="65"/>
      <c r="B38" s="65"/>
      <c r="C38" s="69"/>
    </row>
    <row r="39" spans="1:3" x14ac:dyDescent="0.25">
      <c r="A39" s="65"/>
      <c r="B39" s="65"/>
      <c r="C39" s="69"/>
    </row>
    <row r="40" spans="1:3" x14ac:dyDescent="0.25">
      <c r="A40" s="65"/>
      <c r="B40" s="65"/>
      <c r="C40" s="69"/>
    </row>
    <row r="41" spans="1:3" x14ac:dyDescent="0.25">
      <c r="A41" s="65"/>
      <c r="B41" s="65"/>
      <c r="C41" s="69"/>
    </row>
    <row r="42" spans="1:3" x14ac:dyDescent="0.25">
      <c r="A42" s="65"/>
      <c r="B42" s="65"/>
      <c r="C42" s="69"/>
    </row>
    <row r="43" spans="1:3" x14ac:dyDescent="0.25">
      <c r="A43" s="65"/>
      <c r="B43" s="65"/>
      <c r="C43" s="69"/>
    </row>
    <row r="44" spans="1:3" x14ac:dyDescent="0.25">
      <c r="A44" s="65"/>
      <c r="B44" s="65"/>
      <c r="C44" s="69"/>
    </row>
    <row r="45" spans="1:3" x14ac:dyDescent="0.25">
      <c r="A45" s="65"/>
      <c r="B45" s="65"/>
      <c r="C45" s="69"/>
    </row>
    <row r="46" spans="1:3" x14ac:dyDescent="0.25">
      <c r="A46" s="65"/>
      <c r="B46" s="65"/>
      <c r="C46" s="69"/>
    </row>
    <row r="47" spans="1:3" x14ac:dyDescent="0.25">
      <c r="A47" s="65"/>
      <c r="B47" s="65"/>
      <c r="C47" s="69"/>
    </row>
    <row r="48" spans="1:3" x14ac:dyDescent="0.25">
      <c r="A48" s="65"/>
      <c r="B48" s="65"/>
      <c r="C48" s="69"/>
    </row>
    <row r="49" spans="1:3" x14ac:dyDescent="0.25">
      <c r="A49" s="65"/>
      <c r="B49" s="65"/>
      <c r="C49" s="69"/>
    </row>
    <row r="50" spans="1:3" x14ac:dyDescent="0.25">
      <c r="A50" s="65"/>
      <c r="B50" s="65"/>
      <c r="C50" s="69"/>
    </row>
    <row r="51" spans="1:3" x14ac:dyDescent="0.25">
      <c r="A51" s="65"/>
      <c r="B51" s="65"/>
      <c r="C51" s="69"/>
    </row>
    <row r="52" spans="1:3" x14ac:dyDescent="0.25">
      <c r="A52" s="65"/>
      <c r="B52" s="65"/>
      <c r="C52" s="69"/>
    </row>
    <row r="53" spans="1:3" x14ac:dyDescent="0.25">
      <c r="A53" s="65"/>
      <c r="B53" s="65"/>
      <c r="C53" s="69"/>
    </row>
    <row r="54" spans="1:3" x14ac:dyDescent="0.25">
      <c r="A54" s="65"/>
      <c r="B54" s="65"/>
      <c r="C54" s="69"/>
    </row>
    <row r="55" spans="1:3" x14ac:dyDescent="0.25">
      <c r="A55" s="65"/>
      <c r="B55" s="65"/>
      <c r="C55" s="69"/>
    </row>
    <row r="56" spans="1:3" x14ac:dyDescent="0.25">
      <c r="A56" s="65"/>
      <c r="B56" s="65"/>
      <c r="C56" s="69"/>
    </row>
    <row r="57" spans="1:3" x14ac:dyDescent="0.25">
      <c r="A57" s="65"/>
      <c r="B57" s="65"/>
      <c r="C57" s="69"/>
    </row>
    <row r="58" spans="1:3" x14ac:dyDescent="0.25">
      <c r="A58" s="65"/>
      <c r="B58" s="65"/>
      <c r="C58" s="69"/>
    </row>
    <row r="59" spans="1:3" x14ac:dyDescent="0.25">
      <c r="A59" s="65"/>
      <c r="B59" s="65"/>
      <c r="C59" s="69"/>
    </row>
    <row r="60" spans="1:3" x14ac:dyDescent="0.25">
      <c r="A60" s="65"/>
      <c r="B60" s="65"/>
      <c r="C60" s="69"/>
    </row>
    <row r="61" spans="1:3" x14ac:dyDescent="0.25">
      <c r="A61" s="65"/>
      <c r="B61" s="65"/>
      <c r="C61" s="69"/>
    </row>
    <row r="62" spans="1:3" x14ac:dyDescent="0.25">
      <c r="A62" s="65"/>
      <c r="B62" s="65"/>
      <c r="C62" s="69"/>
    </row>
    <row r="63" spans="1:3" x14ac:dyDescent="0.25">
      <c r="A63" s="65"/>
      <c r="B63" s="65"/>
      <c r="C63" s="69"/>
    </row>
    <row r="64" spans="1:3" x14ac:dyDescent="0.25">
      <c r="A64" s="65"/>
      <c r="B64" s="65"/>
      <c r="C64" s="69"/>
    </row>
    <row r="65" spans="1:3" x14ac:dyDescent="0.25">
      <c r="A65" s="65"/>
      <c r="B65" s="65"/>
      <c r="C65" s="69"/>
    </row>
    <row r="66" spans="1:3" x14ac:dyDescent="0.25">
      <c r="A66" s="65"/>
      <c r="B66" s="65"/>
      <c r="C66" s="69"/>
    </row>
    <row r="67" spans="1:3" x14ac:dyDescent="0.25">
      <c r="A67" s="65"/>
      <c r="B67" s="65"/>
      <c r="C67" s="69"/>
    </row>
    <row r="68" spans="1:3" x14ac:dyDescent="0.25">
      <c r="A68" s="65"/>
      <c r="B68" s="65"/>
      <c r="C68" s="69"/>
    </row>
    <row r="69" spans="1:3" x14ac:dyDescent="0.25">
      <c r="A69" s="65"/>
      <c r="B69" s="65"/>
      <c r="C69" s="69"/>
    </row>
    <row r="70" spans="1:3" x14ac:dyDescent="0.25">
      <c r="A70" s="65"/>
      <c r="B70" s="65"/>
      <c r="C70" s="69"/>
    </row>
    <row r="71" spans="1:3" x14ac:dyDescent="0.25">
      <c r="A71" s="65"/>
      <c r="B71" s="65"/>
      <c r="C71" s="69"/>
    </row>
    <row r="72" spans="1:3" x14ac:dyDescent="0.25">
      <c r="A72" s="65"/>
      <c r="B72" s="65"/>
      <c r="C72" s="69"/>
    </row>
    <row r="73" spans="1:3" x14ac:dyDescent="0.25">
      <c r="A73" s="65"/>
      <c r="B73" s="65"/>
      <c r="C73" s="69"/>
    </row>
    <row r="74" spans="1:3" x14ac:dyDescent="0.25">
      <c r="A74" s="65"/>
      <c r="B74" s="65"/>
      <c r="C74" s="69"/>
    </row>
    <row r="75" spans="1:3" x14ac:dyDescent="0.25">
      <c r="A75" s="65"/>
      <c r="B75" s="65"/>
      <c r="C75" s="69"/>
    </row>
    <row r="76" spans="1:3" x14ac:dyDescent="0.25">
      <c r="A76" s="65"/>
      <c r="B76" s="65"/>
      <c r="C76" s="69"/>
    </row>
    <row r="77" spans="1:3" x14ac:dyDescent="0.25">
      <c r="A77" s="65"/>
      <c r="B77" s="65"/>
      <c r="C77" s="69"/>
    </row>
    <row r="78" spans="1:3" x14ac:dyDescent="0.25">
      <c r="A78" s="65"/>
      <c r="B78" s="65"/>
      <c r="C78" s="69"/>
    </row>
    <row r="79" spans="1:3" x14ac:dyDescent="0.25">
      <c r="A79" s="65"/>
      <c r="B79" s="65"/>
      <c r="C79" s="69"/>
    </row>
    <row r="80" spans="1:3" x14ac:dyDescent="0.25">
      <c r="A80" s="65"/>
      <c r="B80" s="65"/>
      <c r="C80" s="69"/>
    </row>
  </sheetData>
  <autoFilter ref="A1:O31" xr:uid="{00000000-0009-0000-0000-000004000000}"/>
  <phoneticPr fontId="31" type="noConversion"/>
  <dataValidations count="5">
    <dataValidation type="list" allowBlank="1" showInputMessage="1" showErrorMessage="1" sqref="C2:C80" xr:uid="{00000000-0002-0000-0400-000000000000}">
      <formula1>"Alta, Media, Baja"</formula1>
    </dataValidation>
    <dataValidation type="list" allowBlank="1" showInputMessage="1" showErrorMessage="1" sqref="D2" xr:uid="{00000000-0002-0000-0400-000001000000}">
      <formula1>$H$1:$K$1</formula1>
    </dataValidation>
    <dataValidation type="list" allowBlank="1" showInputMessage="1" showErrorMessage="1" sqref="L2:O31" xr:uid="{00000000-0002-0000-0400-000002000000}">
      <formula1>Criticidad</formula1>
    </dataValidation>
    <dataValidation type="list" showInputMessage="1" showErrorMessage="1" sqref="G2:G23" xr:uid="{00000000-0002-0000-0400-000003000000}">
      <formula1>Criticidad</formula1>
    </dataValidation>
    <dataValidation type="list" showDropDown="1" showInputMessage="1" showErrorMessage="1" sqref="G24:G31" xr:uid="{00000000-0002-0000-0400-000004000000}">
      <formula1>Criticidad</formula1>
    </dataValidation>
  </dataValidations>
  <pageMargins left="0.75" right="0.75" top="1" bottom="1" header="0" footer="0"/>
  <pageSetup orientation="portrait" horizontalDpi="1200" verticalDpi="1200" r:id="rId1"/>
  <headerFooter alignWithMargins="0"/>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5</vt:i4>
      </vt:variant>
      <vt:variant>
        <vt:lpstr>Rangos con nombre</vt:lpstr>
      </vt:variant>
      <vt:variant>
        <vt:i4>16</vt:i4>
      </vt:variant>
    </vt:vector>
  </HeadingPairs>
  <TitlesOfParts>
    <vt:vector size="21" baseType="lpstr">
      <vt:lpstr>Resumen</vt:lpstr>
      <vt:lpstr>Casos de Prueba</vt:lpstr>
      <vt:lpstr>Ayuda</vt:lpstr>
      <vt:lpstr>Tablas</vt:lpstr>
      <vt:lpstr>CatPbas</vt:lpstr>
      <vt:lpstr>Ayuda!Área_de_impresión</vt:lpstr>
      <vt:lpstr>'Casos de Prueba'!Área_de_impresión</vt:lpstr>
      <vt:lpstr>Resumen!Área_de_impresión</vt:lpstr>
      <vt:lpstr>Tablas!Área_de_impresión</vt:lpstr>
      <vt:lpstr>CP</vt:lpstr>
      <vt:lpstr>CP_Prioridad</vt:lpstr>
      <vt:lpstr>Tablas!Criticidad</vt:lpstr>
      <vt:lpstr>Criticidad</vt:lpstr>
      <vt:lpstr>IdFun</vt:lpstr>
      <vt:lpstr>ReqTest</vt:lpstr>
      <vt:lpstr>Tablas!Resultado</vt:lpstr>
      <vt:lpstr>Resultado</vt:lpstr>
      <vt:lpstr>Tester</vt:lpstr>
      <vt:lpstr>Ayuda!Títulos_a_imprimir</vt:lpstr>
      <vt:lpstr>'Casos de Prueba'!Títulos_a_imprimir</vt:lpstr>
      <vt:lpstr>Resumen!Títulos_a_imprimir</vt:lpstr>
    </vt:vector>
  </TitlesOfParts>
  <Company>Per</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Personal</dc:creator>
  <dc:description>v.2.1_x000d_
07/06/2007</dc:description>
  <cp:lastModifiedBy>Edgar Hernández</cp:lastModifiedBy>
  <cp:lastPrinted>2011-03-30T16:38:33Z</cp:lastPrinted>
  <dcterms:created xsi:type="dcterms:W3CDTF">2004-09-07T10:36:39Z</dcterms:created>
  <dcterms:modified xsi:type="dcterms:W3CDTF">2024-08-20T18:25:41Z</dcterms:modified>
</cp:coreProperties>
</file>